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REI\COURS POLYTECH\2023-2024\"/>
    </mc:Choice>
  </mc:AlternateContent>
  <xr:revisionPtr revIDLastSave="0" documentId="13_ncr:1_{C88D8D89-40A4-42DB-BEB7-4EF4AA9D3A6E}" xr6:coauthVersionLast="47" xr6:coauthVersionMax="47" xr10:uidLastSave="{00000000-0000-0000-0000-000000000000}"/>
  <bookViews>
    <workbookView xWindow="-108" yWindow="-108" windowWidth="23256" windowHeight="12576" tabRatio="803" firstSheet="1" activeTab="1" xr2:uid="{00000000-000D-0000-FFFF-FFFF00000000}"/>
  </bookViews>
  <sheets>
    <sheet name="PeiP" sheetId="1" state="hidden" r:id="rId1"/>
    <sheet name="GC" sheetId="49" r:id="rId2"/>
    <sheet name="GI FISE" sheetId="99" state="hidden" r:id="rId3"/>
    <sheet name="GI FISA" sheetId="98" state="hidden" r:id="rId4"/>
    <sheet name="GPSE" sheetId="46" r:id="rId5"/>
    <sheet name="ICM" sheetId="67" r:id="rId6"/>
    <sheet name="TEAM" sheetId="52" r:id="rId7"/>
    <sheet name="Prod" sheetId="91" state="hidden" r:id="rId8"/>
    <sheet name="SB" sheetId="62" state="hidden" r:id="rId9"/>
    <sheet name="Projects" sheetId="86" r:id="rId10"/>
    <sheet name="Création d'enteprise" sheetId="96" state="hidden" r:id="rId11"/>
    <sheet name="PeiP D" sheetId="85" state="hidden" r:id="rId12"/>
    <sheet name="MUNDUS" sheetId="65" state="hidden" r:id="rId13"/>
  </sheets>
  <externalReferences>
    <externalReference r:id="rId14"/>
  </externalReferences>
  <definedNames>
    <definedName name="fe">#REF!</definedName>
    <definedName name="_xlnm.Print_Titles" localSheetId="1">GC!$2:$2</definedName>
    <definedName name="_xlnm.Print_Titles" localSheetId="4">GPSE!$2:$2</definedName>
    <definedName name="_xlnm.Print_Titles" localSheetId="5">ICM!$2:$2</definedName>
    <definedName name="_xlnm.Print_Titles" localSheetId="12">MUNDUS!$2:$2</definedName>
    <definedName name="_xlnm.Print_Titles" localSheetId="11">'PeiP D'!$2:$2</definedName>
    <definedName name="_xlnm.Print_Titles" localSheetId="6">TEAM!$2:$2</definedName>
    <definedName name="M" localSheetId="5">#REF!</definedName>
    <definedName name="M" localSheetId="12">#REF!</definedName>
    <definedName name="M" localSheetId="11">#REF!</definedName>
    <definedName name="M" localSheetId="7">#REF!</definedName>
    <definedName name="M" localSheetId="8">#REF!</definedName>
    <definedName name="M">#REF!</definedName>
    <definedName name="MM" localSheetId="5">#REF!</definedName>
    <definedName name="MM" localSheetId="12">#REF!</definedName>
    <definedName name="MM" localSheetId="11">#REF!</definedName>
    <definedName name="MM" localSheetId="7">#REF!</definedName>
    <definedName name="MM" localSheetId="8">#REF!</definedName>
    <definedName name="MM">#REF!</definedName>
    <definedName name="Point_3A" localSheetId="1">#REF!</definedName>
    <definedName name="Point_3A" localSheetId="4">#REF!</definedName>
    <definedName name="Point_3A" localSheetId="5">#REF!</definedName>
    <definedName name="Point_3A" localSheetId="12">#REF!</definedName>
    <definedName name="Point_3A" localSheetId="11">#REF!</definedName>
    <definedName name="Point_3A" localSheetId="7">#REF!</definedName>
    <definedName name="Point_3A" localSheetId="8">#REF!</definedName>
    <definedName name="Point_3A" localSheetId="6">#REF!</definedName>
    <definedName name="Point_3A">#REF!</definedName>
    <definedName name="trer" localSheetId="11">#REF!</definedName>
    <definedName name="trer">#REF!</definedName>
    <definedName name="_xlnm.Print_Area" localSheetId="1">GC!$A$2:$E$28</definedName>
    <definedName name="_xlnm.Print_Area" localSheetId="4">GPSE!$A$2:$E$2</definedName>
    <definedName name="_xlnm.Print_Area" localSheetId="5">ICM!$A$2:$E$25</definedName>
    <definedName name="_xlnm.Print_Area" localSheetId="12">MUNDUS!$A$1:$F$6</definedName>
    <definedName name="_xlnm.Print_Area" localSheetId="0">PeiP!$A$2:$E$46</definedName>
    <definedName name="_xlnm.Print_Area" localSheetId="11">'PeiP D'!$A$2:$F$33</definedName>
    <definedName name="_xlnm.Print_Area" localSheetId="7">Prod!$A$2:$E$20</definedName>
    <definedName name="_xlnm.Print_Area" localSheetId="9">Projects!$B$2:$F$22</definedName>
    <definedName name="_xlnm.Print_Area" localSheetId="8">SB!$A$2:$E$21</definedName>
    <definedName name="_xlnm.Print_Area" localSheetId="6">TEAM!$A$2:$E$36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9" l="1"/>
  <c r="B25" i="49"/>
  <c r="B23" i="49"/>
  <c r="A22" i="49"/>
  <c r="A24" i="49"/>
  <c r="A26" i="49"/>
  <c r="B10" i="49"/>
  <c r="B9" i="49"/>
  <c r="B8" i="49"/>
  <c r="B14" i="49"/>
  <c r="B13" i="49"/>
  <c r="B12" i="49"/>
  <c r="B18" i="49"/>
  <c r="B17" i="49"/>
  <c r="B16" i="49"/>
  <c r="D2" i="49"/>
  <c r="C2" i="49"/>
  <c r="B2" i="49"/>
  <c r="A2" i="49"/>
  <c r="B22" i="46"/>
  <c r="B21" i="46"/>
  <c r="B20" i="46"/>
  <c r="B19" i="46"/>
  <c r="B16" i="46"/>
  <c r="B15" i="46"/>
  <c r="B14" i="46"/>
  <c r="B13" i="46"/>
  <c r="B12" i="46"/>
  <c r="B10" i="46"/>
  <c r="B9" i="46"/>
  <c r="B8" i="46"/>
  <c r="B7" i="46"/>
  <c r="B6" i="46"/>
  <c r="B5" i="46"/>
  <c r="D2" i="46"/>
  <c r="C2" i="46"/>
  <c r="B2" i="46"/>
  <c r="A2" i="46"/>
  <c r="B26" i="46"/>
  <c r="C2" i="67"/>
  <c r="A4" i="67"/>
  <c r="A2" i="67"/>
  <c r="B23" i="67"/>
  <c r="B22" i="67"/>
  <c r="B21" i="67"/>
  <c r="B20" i="67"/>
  <c r="B19" i="67"/>
  <c r="B17" i="67"/>
  <c r="B16" i="67"/>
  <c r="B15" i="67"/>
  <c r="B14" i="67"/>
  <c r="B12" i="67"/>
  <c r="B11" i="67"/>
  <c r="B10" i="67"/>
  <c r="B9" i="67"/>
  <c r="B32" i="67"/>
  <c r="B30" i="67"/>
  <c r="B28" i="67"/>
  <c r="A8" i="67"/>
  <c r="A13" i="67"/>
  <c r="A18" i="67"/>
  <c r="B26" i="67"/>
  <c r="B25" i="46" s="1"/>
  <c r="B21" i="49" s="1"/>
  <c r="B24" i="67"/>
  <c r="B23" i="46" s="1"/>
  <c r="B19" i="49" s="1"/>
  <c r="B33" i="52"/>
  <c r="B31" i="52"/>
  <c r="B34" i="52"/>
  <c r="B33" i="67" s="1"/>
  <c r="B27" i="46" s="1"/>
  <c r="B28" i="49" s="1"/>
  <c r="B27" i="52"/>
  <c r="B25" i="52"/>
  <c r="B24" i="52"/>
  <c r="B23" i="52"/>
  <c r="B22" i="52"/>
  <c r="D2" i="52"/>
  <c r="C2" i="52"/>
  <c r="B2" i="52"/>
  <c r="A2" i="52"/>
  <c r="B15" i="52"/>
  <c r="B14" i="52"/>
  <c r="B13" i="52"/>
  <c r="B12" i="52"/>
  <c r="B11" i="52"/>
  <c r="B9" i="52"/>
  <c r="B8" i="52"/>
  <c r="B7" i="52"/>
  <c r="B6" i="52"/>
  <c r="B5" i="52"/>
  <c r="D64" i="99" l="1"/>
  <c r="F4" i="98"/>
  <c r="F3" i="98" s="1"/>
  <c r="D33" i="98"/>
  <c r="F2" i="98" s="1"/>
  <c r="F61" i="98"/>
  <c r="F54" i="98"/>
  <c r="F43" i="98"/>
  <c r="F34" i="98"/>
  <c r="F51" i="99"/>
  <c r="F18" i="99"/>
  <c r="F65" i="99"/>
  <c r="F19" i="98"/>
  <c r="F4" i="99"/>
  <c r="D43" i="62"/>
  <c r="D42" i="62" s="1"/>
  <c r="F3" i="62" s="1"/>
  <c r="D22" i="62"/>
  <c r="D33" i="62"/>
  <c r="D23" i="62"/>
  <c r="D12" i="62"/>
  <c r="D4" i="62"/>
  <c r="F4" i="62"/>
  <c r="D3" i="62"/>
  <c r="F4" i="1"/>
  <c r="D34" i="1"/>
  <c r="D24" i="1"/>
  <c r="F24" i="1"/>
  <c r="F34" i="1"/>
  <c r="F12" i="62"/>
  <c r="F23" i="62"/>
  <c r="F33" i="62"/>
  <c r="F43" i="62"/>
  <c r="F3" i="91"/>
  <c r="F48" i="91"/>
  <c r="F34" i="91"/>
  <c r="F23" i="91"/>
  <c r="F12" i="91"/>
  <c r="F4" i="91"/>
  <c r="F11" i="1"/>
  <c r="F2" i="99" l="1"/>
  <c r="D23" i="1"/>
  <c r="D1" i="1" s="1"/>
</calcChain>
</file>

<file path=xl/sharedStrings.xml><?xml version="1.0" encoding="utf-8"?>
<sst xmlns="http://schemas.openxmlformats.org/spreadsheetml/2006/main" count="1306" uniqueCount="812">
  <si>
    <t>Code UE</t>
  </si>
  <si>
    <t>Intitulé de l'Unité d'Enseignement</t>
  </si>
  <si>
    <t>Responsable</t>
  </si>
  <si>
    <t>Total encadré (hors PEA)</t>
  </si>
  <si>
    <t>ECTS</t>
  </si>
  <si>
    <t>PARCOURS des ÉCOLES  d'INGÉNIEURS POLYTECH (PeiP)</t>
  </si>
  <si>
    <r>
      <t>1</t>
    </r>
    <r>
      <rPr>
        <b/>
        <vertAlign val="superscript"/>
        <sz val="16"/>
        <rFont val="Calibri"/>
        <family val="2"/>
      </rPr>
      <t>ère</t>
    </r>
    <r>
      <rPr>
        <b/>
        <sz val="16"/>
        <rFont val="Calibri"/>
        <family val="2"/>
      </rPr>
      <t xml:space="preserve"> année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S1</t>
    </r>
  </si>
  <si>
    <t>1HU01</t>
  </si>
  <si>
    <t>English and music</t>
  </si>
  <si>
    <t>GROSSELIN S.</t>
  </si>
  <si>
    <t>1HU02</t>
  </si>
  <si>
    <t>Communication et culture scientifiques</t>
  </si>
  <si>
    <t>BORDERIEUX J.</t>
  </si>
  <si>
    <t>1CI01</t>
  </si>
  <si>
    <t xml:space="preserve">Circuits électriques </t>
  </si>
  <si>
    <t>HONG D.</t>
  </si>
  <si>
    <t>1CI02</t>
  </si>
  <si>
    <t>Maths info I</t>
  </si>
  <si>
    <t>LEGALLAIS P.</t>
  </si>
  <si>
    <t>1CI03</t>
  </si>
  <si>
    <t>Chimie</t>
  </si>
  <si>
    <t>AUBRY O.</t>
  </si>
  <si>
    <t>1CI04</t>
  </si>
  <si>
    <t>Les équilibres de Newton</t>
  </si>
  <si>
    <t>SHANWAN A.</t>
  </si>
  <si>
    <r>
      <t>1</t>
    </r>
    <r>
      <rPr>
        <b/>
        <vertAlign val="superscript"/>
        <sz val="16"/>
        <rFont val="Calibri"/>
        <family val="2"/>
      </rPr>
      <t>ère</t>
    </r>
    <r>
      <rPr>
        <b/>
        <sz val="16"/>
        <rFont val="Calibri"/>
        <family val="2"/>
      </rPr>
      <t xml:space="preserve"> année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S2</t>
    </r>
  </si>
  <si>
    <t>2HU01</t>
  </si>
  <si>
    <t>L'entreprise et son environnement</t>
  </si>
  <si>
    <t>SALABERT L.</t>
  </si>
  <si>
    <t>2HU02</t>
  </si>
  <si>
    <t>Projet de communication et de culture</t>
  </si>
  <si>
    <t>2HU05</t>
  </si>
  <si>
    <t>Practical English</t>
  </si>
  <si>
    <t>LOPES M.</t>
  </si>
  <si>
    <t>2LVA1</t>
  </si>
  <si>
    <t>LV2 optionnelle (allemand)</t>
  </si>
  <si>
    <t>DUBOIS S.</t>
  </si>
  <si>
    <t>0*</t>
  </si>
  <si>
    <t>2LVE1</t>
  </si>
  <si>
    <t>LV2 optionnelle (espagnol)</t>
  </si>
  <si>
    <t>2CI01</t>
  </si>
  <si>
    <t>Bases de l'électronique</t>
  </si>
  <si>
    <t>LAMARQUE G.</t>
  </si>
  <si>
    <t>2CI02</t>
  </si>
  <si>
    <t>Maths Info II</t>
  </si>
  <si>
    <t>MALKI M.</t>
  </si>
  <si>
    <t>2CI03</t>
  </si>
  <si>
    <t>Techniques et projets de réalisation</t>
  </si>
  <si>
    <t>CANALS R.</t>
  </si>
  <si>
    <t>2CI04</t>
  </si>
  <si>
    <t>Les champs de Gauss et Euler</t>
  </si>
  <si>
    <t>2HU04</t>
  </si>
  <si>
    <t>PeiP1</t>
  </si>
  <si>
    <t>1VIS1</t>
  </si>
  <si>
    <t>Découverte de l'entreprise (optionnelle)</t>
  </si>
  <si>
    <t>Dir. formations</t>
  </si>
  <si>
    <r>
      <t>PARCOURS</t>
    </r>
    <r>
      <rPr>
        <b/>
        <sz val="12"/>
        <rFont val="Calibri"/>
        <family val="2"/>
      </rPr>
      <t xml:space="preserve"> des </t>
    </r>
    <r>
      <rPr>
        <b/>
        <sz val="16"/>
        <rFont val="Calibri"/>
        <family val="2"/>
      </rPr>
      <t>ÉCOLES</t>
    </r>
    <r>
      <rPr>
        <b/>
        <sz val="12"/>
        <rFont val="Calibri"/>
        <family val="2"/>
      </rPr>
      <t xml:space="preserve">  d'</t>
    </r>
    <r>
      <rPr>
        <b/>
        <sz val="16"/>
        <rFont val="Calibri"/>
        <family val="2"/>
      </rPr>
      <t>INGÉNIEURS POLYTECH</t>
    </r>
    <r>
      <rPr>
        <b/>
        <sz val="14"/>
        <rFont val="Calibri"/>
        <family val="2"/>
      </rPr>
      <t xml:space="preserve"> (PeiP)</t>
    </r>
  </si>
  <si>
    <r>
      <t>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S3           </t>
    </r>
  </si>
  <si>
    <t>3HU03</t>
  </si>
  <si>
    <t>Foreign cultures</t>
  </si>
  <si>
    <t>BEN CHAABANE I.</t>
  </si>
  <si>
    <t>3HU02</t>
  </si>
  <si>
    <t>Communication orale</t>
  </si>
  <si>
    <t>BELLUCCI F.</t>
  </si>
  <si>
    <t>3LVA1</t>
  </si>
  <si>
    <t>3LVE1</t>
  </si>
  <si>
    <t>3CI08</t>
  </si>
  <si>
    <t>Electromagnétisme et optique</t>
  </si>
  <si>
    <t>DUSSART R.</t>
  </si>
  <si>
    <t>3CI09</t>
  </si>
  <si>
    <t>Signaux et systèmes linéaires</t>
  </si>
  <si>
    <t>JABLOUN M.</t>
  </si>
  <si>
    <t>3CI03</t>
  </si>
  <si>
    <t>Thermodynamique</t>
  </si>
  <si>
    <t>BREQUIGNY P.</t>
  </si>
  <si>
    <t>3CI06</t>
  </si>
  <si>
    <t xml:space="preserve">Cinématique, Matériaux et Equations Différentielles </t>
  </si>
  <si>
    <t>DOUAT C.</t>
  </si>
  <si>
    <t>anciennement 3CI04, changement de nom</t>
  </si>
  <si>
    <t>3CI05</t>
  </si>
  <si>
    <t>Programmation avancée</t>
  </si>
  <si>
    <t>LECONGE R.</t>
  </si>
  <si>
    <r>
      <t>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S4            </t>
    </r>
  </si>
  <si>
    <t>4HU01</t>
  </si>
  <si>
    <t>Reading and writing in English</t>
  </si>
  <si>
    <t>4HU02</t>
  </si>
  <si>
    <t>Expressions écrites</t>
  </si>
  <si>
    <t>4HU03</t>
  </si>
  <si>
    <t>Projet de langue</t>
  </si>
  <si>
    <t>PEREZ C.</t>
  </si>
  <si>
    <t>4LVA1</t>
  </si>
  <si>
    <t>4LVE1</t>
  </si>
  <si>
    <t>4CI01</t>
  </si>
  <si>
    <t>Physique ondulatoire</t>
  </si>
  <si>
    <t>RAGER S.</t>
  </si>
  <si>
    <t>4CI02</t>
  </si>
  <si>
    <t>Projet scientifique</t>
  </si>
  <si>
    <t>GOBBEY M-H.</t>
  </si>
  <si>
    <t>4CI03</t>
  </si>
  <si>
    <t>Introduction au traitement du signal</t>
  </si>
  <si>
    <t>4CI04</t>
  </si>
  <si>
    <t>La dynamique de Bernoulli et Lagrange</t>
  </si>
  <si>
    <t>BOUCHETOU M-L.</t>
  </si>
  <si>
    <t>4HU04</t>
  </si>
  <si>
    <t>PeiP2</t>
  </si>
  <si>
    <t>2VIS1</t>
  </si>
  <si>
    <t>* UE non obligatoire pour la validation du semestre</t>
  </si>
  <si>
    <t>REKIK A.</t>
  </si>
  <si>
    <t>BECK K.</t>
  </si>
  <si>
    <t>MALLET C.</t>
  </si>
  <si>
    <t>HOXHA D.</t>
  </si>
  <si>
    <t>Evaluation des enseignements S5</t>
  </si>
  <si>
    <t>5RDS1</t>
  </si>
  <si>
    <t>Expérience professionnelle au titre du redoublement</t>
  </si>
  <si>
    <t>Dir. spécialité</t>
  </si>
  <si>
    <t>MOREAU-WINSWORTH C.</t>
  </si>
  <si>
    <t>Responsabilité sociétale</t>
  </si>
  <si>
    <t>WEBER-ROZENBAUM R.</t>
  </si>
  <si>
    <t>REMOND E.</t>
  </si>
  <si>
    <t>Evaluation des enseignements S6</t>
  </si>
  <si>
    <t>6RDS1</t>
  </si>
  <si>
    <t>3VIS1</t>
  </si>
  <si>
    <t>VANNIER V.</t>
  </si>
  <si>
    <t>DO. D.P.</t>
  </si>
  <si>
    <t>JOSSERAND L.</t>
  </si>
  <si>
    <t>Evaluation des enseignements S7</t>
  </si>
  <si>
    <t>7RDS1</t>
  </si>
  <si>
    <t>RAMETTE R.</t>
  </si>
  <si>
    <t>BELAYACHI N.</t>
  </si>
  <si>
    <t>REMOND S.</t>
  </si>
  <si>
    <t>Evaluation des enseignements S8</t>
  </si>
  <si>
    <t>8RDS1</t>
  </si>
  <si>
    <t>4VIS1</t>
  </si>
  <si>
    <t>9HC02</t>
  </si>
  <si>
    <t>Intercultural communication</t>
  </si>
  <si>
    <t>MOREAU WINSWORTH C.</t>
  </si>
  <si>
    <t>9HC03</t>
  </si>
  <si>
    <t>Intercultural communication start up project</t>
  </si>
  <si>
    <t>9CD01</t>
  </si>
  <si>
    <t>9CD03</t>
  </si>
  <si>
    <t>9CD04</t>
  </si>
  <si>
    <t>9GE01</t>
  </si>
  <si>
    <t>MOTELICA S.</t>
  </si>
  <si>
    <t>9GE02</t>
  </si>
  <si>
    <t>DEFARGE C.</t>
  </si>
  <si>
    <t>9GE04</t>
  </si>
  <si>
    <t>9TP02</t>
  </si>
  <si>
    <t>9TP03</t>
  </si>
  <si>
    <t>9TP04</t>
  </si>
  <si>
    <t>9GC02</t>
  </si>
  <si>
    <t>AGC03</t>
  </si>
  <si>
    <t>ACD01</t>
  </si>
  <si>
    <t>AGE01</t>
  </si>
  <si>
    <t>ATP01</t>
  </si>
  <si>
    <t>nouvelle UE</t>
  </si>
  <si>
    <t>ASTC2</t>
  </si>
  <si>
    <t>5VIS1</t>
  </si>
  <si>
    <t> </t>
  </si>
  <si>
    <r>
      <t>GÉNIE INDUSTRIEL</t>
    </r>
    <r>
      <rPr>
        <b/>
        <sz val="12"/>
        <rFont val="Calibri"/>
        <family val="2"/>
      </rPr>
      <t xml:space="preserve"> appliqué à la pharma., la cosméto. et l'agro-alim.</t>
    </r>
    <r>
      <rPr>
        <b/>
        <sz val="14"/>
        <rFont val="Calibri"/>
        <family val="2"/>
      </rPr>
      <t xml:space="preserve"> (GI)</t>
    </r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</si>
  <si>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S5</t>
    </r>
  </si>
  <si>
    <t>5HI03</t>
  </si>
  <si>
    <t>Fondamentaux de communication internationale</t>
  </si>
  <si>
    <t>Mc KERROW E</t>
  </si>
  <si>
    <t>OK</t>
  </si>
  <si>
    <t>5HI02</t>
  </si>
  <si>
    <t>Economie et gestion de l'entreprise</t>
  </si>
  <si>
    <t>HIVET G.</t>
  </si>
  <si>
    <t>5GI08</t>
  </si>
  <si>
    <t>Sciences et Outils de l'ingénieur</t>
  </si>
  <si>
    <t>CAPDESSUS C.</t>
  </si>
  <si>
    <t>5GI09</t>
  </si>
  <si>
    <t>Procédés - Qualité pharmaceutiques, cosmétiques et agroalimentaires</t>
  </si>
  <si>
    <t>ROUSSEL J</t>
  </si>
  <si>
    <t>ok</t>
  </si>
  <si>
    <t>5GI10</t>
  </si>
  <si>
    <t>Management de projets/LEAN Management</t>
  </si>
  <si>
    <t>HIVET A.</t>
  </si>
  <si>
    <t>Remise à niveau  : 2UE parmi les 5 en focntion du cursus antérieur</t>
  </si>
  <si>
    <t>5GI11</t>
  </si>
  <si>
    <t>Fondamentaux de mathématiques</t>
  </si>
  <si>
    <t>Commun 4A FISE (7GI13)</t>
  </si>
  <si>
    <t>5GI12</t>
  </si>
  <si>
    <t>Fondamentaux de Sciences de l'ingénieur</t>
  </si>
  <si>
    <t>5GI13</t>
  </si>
  <si>
    <t>Fondamentaux de Génie des procédés.</t>
  </si>
  <si>
    <t>5GI14</t>
  </si>
  <si>
    <t>Fondamentaux de Biochimie</t>
  </si>
  <si>
    <t>5GI15</t>
  </si>
  <si>
    <t>Projet Scientifique</t>
  </si>
  <si>
    <t>5EVI1</t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</si>
  <si>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S6</t>
    </r>
  </si>
  <si>
    <t>6HI01</t>
  </si>
  <si>
    <t>6HI02</t>
  </si>
  <si>
    <t>Approfondissements en communication internationale</t>
  </si>
  <si>
    <t>6HI03</t>
  </si>
  <si>
    <t>Droit/Gestion</t>
  </si>
  <si>
    <t>6GI05</t>
  </si>
  <si>
    <t>Qualité, hygiène, sécurité et environnement dans les secteurs pharmaceutiques, cosmétiques et agroalimentaires</t>
  </si>
  <si>
    <t>6GI06</t>
  </si>
  <si>
    <t>Outils de l'ingénieur II</t>
  </si>
  <si>
    <t>6GI03</t>
  </si>
  <si>
    <t>Contrôle et régulation des process</t>
  </si>
  <si>
    <t>6GI04</t>
  </si>
  <si>
    <t>Génie des procédés pharmaceutiques, cosmétiques et agroalimentaires</t>
  </si>
  <si>
    <t>Remise à niveau  :  1 UE parmi les deux en focntion du cursus antérieur</t>
  </si>
  <si>
    <t>6GI07</t>
  </si>
  <si>
    <t>Fondamentaux de mathématiques et de sciences de l'ingénieur</t>
  </si>
  <si>
    <t>6GI08</t>
  </si>
  <si>
    <t>Fondamentaux de Microbiologie et Génie des procédés.</t>
  </si>
  <si>
    <t>commun FISA</t>
  </si>
  <si>
    <t>6STI1</t>
  </si>
  <si>
    <t>Expérience professionnelle 3A</t>
  </si>
  <si>
    <t>6EVI1</t>
  </si>
  <si>
    <t>erreur de code UE ?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</si>
  <si>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S7</t>
    </r>
  </si>
  <si>
    <t>7STI1</t>
  </si>
  <si>
    <t xml:space="preserve">Expérience professionnelle à l'international </t>
  </si>
  <si>
    <t>7GI01</t>
  </si>
  <si>
    <t>Management de la production pharmaceutique, cosmétique et  agroalimentaire (FOAD)</t>
  </si>
  <si>
    <t>ou parcours spécifique pour les primo-arrivants</t>
  </si>
  <si>
    <t>7HI03</t>
  </si>
  <si>
    <t>Communication internationale</t>
  </si>
  <si>
    <t>7GI03</t>
  </si>
  <si>
    <t>Procédés pharmaceutiques, cosmétiques et agroalimentaires</t>
  </si>
  <si>
    <t>7GI10</t>
  </si>
  <si>
    <t xml:space="preserve">     Remise à niveau  :  15 ECTS  en focntion du cursus antérieur</t>
  </si>
  <si>
    <t>7HI04</t>
  </si>
  <si>
    <t>7GI11</t>
  </si>
  <si>
    <t>Projet "Systèmes de production"</t>
  </si>
  <si>
    <t>7GI12</t>
  </si>
  <si>
    <t>7GI13</t>
  </si>
  <si>
    <t>7GI14</t>
  </si>
  <si>
    <t>7GI15</t>
  </si>
  <si>
    <t>7GI16</t>
  </si>
  <si>
    <t>7EVI1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</si>
  <si>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S8</t>
    </r>
  </si>
  <si>
    <t>8HI01</t>
  </si>
  <si>
    <t>Communication scientifique internationale</t>
  </si>
  <si>
    <t>8HI03</t>
  </si>
  <si>
    <t>Management/Gestion (Financière, stocks)</t>
  </si>
  <si>
    <t>8GI01</t>
  </si>
  <si>
    <t>Systèmes d'information</t>
  </si>
  <si>
    <t>8GI02</t>
  </si>
  <si>
    <t>Modélisation des systèmes de production pharmaceutiques, cosmétiques, agroalimentaires - Usine virtuelle</t>
  </si>
  <si>
    <t>8GI03</t>
  </si>
  <si>
    <t>Maîtrise statistique des procédés - Outils 6 SIGMA</t>
  </si>
  <si>
    <t>1 UE au choix suivant parcours S7</t>
  </si>
  <si>
    <t>8GI04</t>
  </si>
  <si>
    <t>Projet industriel 4A</t>
  </si>
  <si>
    <t>8STI1</t>
  </si>
  <si>
    <t>Expérience professionnelle assistant ingénieur</t>
  </si>
  <si>
    <t>8EVI1</t>
  </si>
  <si>
    <t>8STI2</t>
  </si>
  <si>
    <t>Expérience professionnelle (optionnelle)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</si>
  <si>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</t>
    </r>
    <r>
      <rPr>
        <b/>
        <vertAlign val="superscript"/>
        <sz val="16"/>
        <rFont val="Calibri"/>
        <family val="2"/>
      </rPr>
      <t xml:space="preserve"> </t>
    </r>
    <r>
      <rPr>
        <b/>
        <sz val="16"/>
        <rFont val="Calibri"/>
        <family val="2"/>
      </rPr>
      <t>année  GI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S9</t>
    </r>
  </si>
  <si>
    <t>9HI01</t>
  </si>
  <si>
    <t>Conférences à l'international</t>
  </si>
  <si>
    <t>9HI02</t>
  </si>
  <si>
    <t>Management de la performance et de l'innovation</t>
  </si>
  <si>
    <t>9GI06</t>
  </si>
  <si>
    <t>Maintenance - Sureté de fonctionnement</t>
  </si>
  <si>
    <t>9GI07</t>
  </si>
  <si>
    <t>Tactiques d'optimisation - Lean - 6 Sigma : concepts, méthodes et outils</t>
  </si>
  <si>
    <t>9GI03</t>
  </si>
  <si>
    <t>Supply Chain Management</t>
  </si>
  <si>
    <t>1 UE au choix parmi 2 suivant parcours</t>
  </si>
  <si>
    <t>9GI08</t>
  </si>
  <si>
    <t>Projet d'entreprise</t>
  </si>
  <si>
    <t>9STI2</t>
  </si>
  <si>
    <t>Projet d'entreprise (contrat de pro. - alternance courte)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</si>
  <si>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</t>
    </r>
    <r>
      <rPr>
        <b/>
        <vertAlign val="superscript"/>
        <sz val="16"/>
        <rFont val="Calibri"/>
        <family val="2"/>
      </rPr>
      <t xml:space="preserve"> </t>
    </r>
    <r>
      <rPr>
        <b/>
        <sz val="16"/>
        <rFont val="Calibri"/>
        <family val="2"/>
      </rPr>
      <t>année  GI 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S10</t>
    </r>
  </si>
  <si>
    <t>AHI02</t>
  </si>
  <si>
    <t>Stratégie d'entreprise</t>
  </si>
  <si>
    <t>AGI01</t>
  </si>
  <si>
    <t>Management de la production</t>
  </si>
  <si>
    <t>ASTI3</t>
  </si>
  <si>
    <t>Expérience professionnelle ingénieur</t>
  </si>
  <si>
    <t>ASTI4</t>
  </si>
  <si>
    <t>Projet d'entreprise (contrat de pro. - alternance longue)</t>
  </si>
  <si>
    <t>AEVI1</t>
  </si>
  <si>
    <t>Evaluation des enseignements S9 - S10</t>
  </si>
  <si>
    <t>* ECTS non obligatoires pour la validation du semestre</t>
  </si>
  <si>
    <r>
      <t>GÉNIE INDUSTRIEL</t>
    </r>
    <r>
      <rPr>
        <b/>
        <sz val="12"/>
        <rFont val="Calibri"/>
        <family val="2"/>
      </rPr>
      <t xml:space="preserve"> appliqué à la pharma., la cosméto. et l'agro-alim.</t>
    </r>
    <r>
      <rPr>
        <b/>
        <sz val="14"/>
        <rFont val="Calibri"/>
        <family val="2"/>
      </rPr>
      <t xml:space="preserve"> (GI) en apprentissage</t>
    </r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</si>
  <si>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S5</t>
    </r>
  </si>
  <si>
    <t>5HA01</t>
  </si>
  <si>
    <t>spécifique</t>
  </si>
  <si>
    <t>5HA02</t>
  </si>
  <si>
    <t>5GA13</t>
  </si>
  <si>
    <t>Management de projet/LEAN Management</t>
  </si>
  <si>
    <t>5GA02</t>
  </si>
  <si>
    <t>Outils de l'ingénieur I</t>
  </si>
  <si>
    <t>5GA14</t>
  </si>
  <si>
    <t>Procédés &amp; Qualilté pharmaceutiques, cosmétiques et agroalimentaires</t>
  </si>
  <si>
    <t>spécifique mais partie commune FISE (Nandé)</t>
  </si>
  <si>
    <t>9 ECTS en fonction du parcours précédent.</t>
  </si>
  <si>
    <t>5GA15</t>
  </si>
  <si>
    <t>Fondamentaux d'Automatisme &amp; Matériaux</t>
  </si>
  <si>
    <t>5GA16</t>
  </si>
  <si>
    <t>5GA17</t>
  </si>
  <si>
    <t>5GA18</t>
  </si>
  <si>
    <t>5GA19</t>
  </si>
  <si>
    <t>5GA20</t>
  </si>
  <si>
    <t>Parcours professionnel 1</t>
  </si>
  <si>
    <t>5EVA1</t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</si>
  <si>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S6</t>
    </r>
  </si>
  <si>
    <t>6HA01</t>
  </si>
  <si>
    <t>6HA02</t>
  </si>
  <si>
    <t>6HA04</t>
  </si>
  <si>
    <t>Comptabilité/Gestion</t>
  </si>
  <si>
    <t>6GA01</t>
  </si>
  <si>
    <t>6GA05</t>
  </si>
  <si>
    <t>6GA06</t>
  </si>
  <si>
    <t>2 ECTS  en fonction du parcours précédent.</t>
  </si>
  <si>
    <t>2 ECTS en fonction du parcours</t>
  </si>
  <si>
    <t>6GA07</t>
  </si>
  <si>
    <t>Fondamentaux de sciences de l'ingénieur</t>
  </si>
  <si>
    <t>6GA08</t>
  </si>
  <si>
    <t>6PPA1</t>
  </si>
  <si>
    <t>Parcours professionnel 2</t>
  </si>
  <si>
    <t>6EVA1</t>
  </si>
  <si>
    <t>3AVI1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</si>
  <si>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S7</t>
    </r>
  </si>
  <si>
    <t>7HA01</t>
  </si>
  <si>
    <t>Culture et médias internationaux</t>
  </si>
  <si>
    <t>7HA03</t>
  </si>
  <si>
    <t>Management - Droit -Gestion</t>
  </si>
  <si>
    <t>7GA06</t>
  </si>
  <si>
    <t>Probabilités - Statistiques</t>
  </si>
  <si>
    <t>7GA07</t>
  </si>
  <si>
    <t>Systèmes d'information I</t>
  </si>
  <si>
    <t>CAPDESSUS C</t>
  </si>
  <si>
    <t>7GA08</t>
  </si>
  <si>
    <t>Modélisation des systèmes de production pharmaceutiques, cosmétiques, agroalimentaires - Usine virtuelle I</t>
  </si>
  <si>
    <t>7GA09</t>
  </si>
  <si>
    <t>Production - Supervision</t>
  </si>
  <si>
    <t>7PPA2</t>
  </si>
  <si>
    <t>Parcours professionnel 3</t>
  </si>
  <si>
    <t>HIVET G</t>
  </si>
  <si>
    <t>7EVA1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</si>
  <si>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S8</t>
    </r>
  </si>
  <si>
    <t>8HA01</t>
  </si>
  <si>
    <t>8HA03</t>
  </si>
  <si>
    <t>8GA05</t>
  </si>
  <si>
    <t>Systèmes d'information II</t>
  </si>
  <si>
    <t>8GA06</t>
  </si>
  <si>
    <t>Modélisation des systèmes de production pharmaceutiques, cosmétiques, agroalimentaires - Usine virtuelle II</t>
  </si>
  <si>
    <t>8GA07</t>
  </si>
  <si>
    <t>Maîtrise des procédés-Outils 6 SIGMA</t>
  </si>
  <si>
    <t>8GA08</t>
  </si>
  <si>
    <t>8PPA2</t>
  </si>
  <si>
    <t>Parcours professionnel 4</t>
  </si>
  <si>
    <t>8EVA1</t>
  </si>
  <si>
    <t>4AVI1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</si>
  <si>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S9</t>
    </r>
  </si>
  <si>
    <t>9HA01</t>
  </si>
  <si>
    <t>commun</t>
  </si>
  <si>
    <t>9HA02</t>
  </si>
  <si>
    <t>9GA01</t>
  </si>
  <si>
    <t>9GA02</t>
  </si>
  <si>
    <t>9GA03</t>
  </si>
  <si>
    <t>9PPA1</t>
  </si>
  <si>
    <t>Parcours professionnel 5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</si>
  <si>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GI - Statut apprenti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 -  S10</t>
    </r>
  </si>
  <si>
    <t>AHA01</t>
  </si>
  <si>
    <t>AGA01</t>
  </si>
  <si>
    <t>APPA1</t>
  </si>
  <si>
    <t>Parcours professionnel 6</t>
  </si>
  <si>
    <t>AEVA1</t>
  </si>
  <si>
    <t>5AVI1</t>
  </si>
  <si>
    <t>GOBBEY M.H.</t>
  </si>
  <si>
    <t>TREUILLET S.</t>
  </si>
  <si>
    <t>7HP01</t>
  </si>
  <si>
    <t>7HP02</t>
  </si>
  <si>
    <t>7GP04</t>
  </si>
  <si>
    <t xml:space="preserve">WEBER R. </t>
  </si>
  <si>
    <t>7GP05</t>
  </si>
  <si>
    <t>STOLZ A.</t>
  </si>
  <si>
    <t>7GP06</t>
  </si>
  <si>
    <t>7GP07</t>
  </si>
  <si>
    <t>8HP01</t>
  </si>
  <si>
    <t>8GP04</t>
  </si>
  <si>
    <t>8GP05</t>
  </si>
  <si>
    <t>GIBERT T.</t>
  </si>
  <si>
    <t>8GP06</t>
  </si>
  <si>
    <t>8STP2</t>
  </si>
  <si>
    <t>9HP02</t>
  </si>
  <si>
    <t>9HP03</t>
  </si>
  <si>
    <t>9GP05</t>
  </si>
  <si>
    <t>9GP06</t>
  </si>
  <si>
    <t>9GP07</t>
  </si>
  <si>
    <t>CHETOUANI A.</t>
  </si>
  <si>
    <t>AGP02</t>
  </si>
  <si>
    <t>AGP04</t>
  </si>
  <si>
    <t>ASTP1</t>
  </si>
  <si>
    <t>Conférences métiers</t>
  </si>
  <si>
    <t>GASSER A.</t>
  </si>
  <si>
    <t>JAKABCIN L</t>
  </si>
  <si>
    <t>SAYET T.</t>
  </si>
  <si>
    <t>BEURUAY E.</t>
  </si>
  <si>
    <t>DEL CAMPO L.</t>
  </si>
  <si>
    <t>GILLIBERT J.</t>
  </si>
  <si>
    <t>9HM02</t>
  </si>
  <si>
    <t>9HM03</t>
  </si>
  <si>
    <t>9MS08</t>
  </si>
  <si>
    <t>BOUCHETOU ML.</t>
  </si>
  <si>
    <t>9MS09</t>
  </si>
  <si>
    <t>9MS03</t>
  </si>
  <si>
    <t>9MS10</t>
  </si>
  <si>
    <t>9EC01</t>
  </si>
  <si>
    <t>9EC02</t>
  </si>
  <si>
    <t>AUFRERE JM.</t>
  </si>
  <si>
    <t>9EC03</t>
  </si>
  <si>
    <t>9EC04</t>
  </si>
  <si>
    <t>COURTIAL E.</t>
  </si>
  <si>
    <t>9MP01</t>
  </si>
  <si>
    <t>9MP02</t>
  </si>
  <si>
    <t>9MP03</t>
  </si>
  <si>
    <t>9MP04</t>
  </si>
  <si>
    <t>9MP05</t>
  </si>
  <si>
    <t>9IC02</t>
  </si>
  <si>
    <t>AIC02</t>
  </si>
  <si>
    <t>AMS01</t>
  </si>
  <si>
    <t>AEC01</t>
  </si>
  <si>
    <t>AMP01</t>
  </si>
  <si>
    <t>ASTM1</t>
  </si>
  <si>
    <t>AUFRERE J-M.</t>
  </si>
  <si>
    <t>CAILLOL C.</t>
  </si>
  <si>
    <t>Programmation orientée objet</t>
  </si>
  <si>
    <t>HESPEL C.</t>
  </si>
  <si>
    <t>7HT01</t>
  </si>
  <si>
    <t>VANNIER P.</t>
  </si>
  <si>
    <t>7HT02</t>
  </si>
  <si>
    <t>7TE01</t>
  </si>
  <si>
    <t>7TE02</t>
  </si>
  <si>
    <t>MAZELLIER N.</t>
  </si>
  <si>
    <t>7TE03</t>
  </si>
  <si>
    <t>COLIN G.</t>
  </si>
  <si>
    <t>8HT01</t>
  </si>
  <si>
    <t>8TE01</t>
  </si>
  <si>
    <t>FEDIOUN I.</t>
  </si>
  <si>
    <t>8TE02</t>
  </si>
  <si>
    <t>8TE03</t>
  </si>
  <si>
    <t>PASSAGGIA P.-Y.</t>
  </si>
  <si>
    <t>8STT1</t>
  </si>
  <si>
    <t>9HT02</t>
  </si>
  <si>
    <t>9HT03</t>
  </si>
  <si>
    <t>9TE01</t>
  </si>
  <si>
    <t>9TE11</t>
  </si>
  <si>
    <t>9TE12</t>
  </si>
  <si>
    <t>9TE13</t>
  </si>
  <si>
    <t>ROUSSELLE C.</t>
  </si>
  <si>
    <t>9TE14</t>
  </si>
  <si>
    <t>9TE15</t>
  </si>
  <si>
    <t>KOURTA A.</t>
  </si>
  <si>
    <t>HIGELIN P.</t>
  </si>
  <si>
    <t>FAVIE J-M.</t>
  </si>
  <si>
    <t>9TE16</t>
  </si>
  <si>
    <t xml:space="preserve">  ATE05</t>
  </si>
  <si>
    <t>ATE02</t>
  </si>
  <si>
    <t>ATE03</t>
  </si>
  <si>
    <t>ATE04</t>
  </si>
  <si>
    <t>ASTE1</t>
  </si>
  <si>
    <r>
      <t>MANAGEMENT</t>
    </r>
    <r>
      <rPr>
        <b/>
        <sz val="12"/>
        <rFont val="Calibri"/>
        <family val="2"/>
        <scheme val="minor"/>
      </rPr>
      <t xml:space="preserve"> de la </t>
    </r>
    <r>
      <rPr>
        <b/>
        <sz val="16"/>
        <rFont val="Calibri"/>
        <family val="2"/>
        <scheme val="minor"/>
      </rPr>
      <t>PRODUCTION</t>
    </r>
    <r>
      <rPr>
        <b/>
        <sz val="14"/>
        <rFont val="Calibri"/>
        <family val="2"/>
        <scheme val="minor"/>
      </rPr>
      <t xml:space="preserve"> (Prod)</t>
    </r>
  </si>
  <si>
    <r>
      <t>3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 1er semestre  -  S5</t>
    </r>
  </si>
  <si>
    <t>5HR03</t>
  </si>
  <si>
    <t>Anglais</t>
  </si>
  <si>
    <t>BUCKLEY A.</t>
  </si>
  <si>
    <t>5HR04</t>
  </si>
  <si>
    <t>Droit et communication</t>
  </si>
  <si>
    <t>5PR04</t>
  </si>
  <si>
    <t>Mathématiques et informatique 1</t>
  </si>
  <si>
    <t>GRILLOT P.</t>
  </si>
  <si>
    <t>5PR05</t>
  </si>
  <si>
    <t>Maintenance</t>
  </si>
  <si>
    <t>5PR06</t>
  </si>
  <si>
    <t>Gestion d'entreprises</t>
  </si>
  <si>
    <t>5EVR1</t>
  </si>
  <si>
    <t>Evaluations des enseignements S5</t>
  </si>
  <si>
    <t>5PPP2</t>
  </si>
  <si>
    <t>Projet professionnel 1</t>
  </si>
  <si>
    <r>
      <t>3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 2nd semestre  -  S6</t>
    </r>
  </si>
  <si>
    <t>334.5</t>
  </si>
  <si>
    <t>6HR03</t>
  </si>
  <si>
    <t>6HR04</t>
  </si>
  <si>
    <t>Culture générale</t>
  </si>
  <si>
    <t>6PR04</t>
  </si>
  <si>
    <t>Mathématiques et informatique 2</t>
  </si>
  <si>
    <t xml:space="preserve">GRILLOT M. </t>
  </si>
  <si>
    <t>6PR05</t>
  </si>
  <si>
    <t>Liaison BE</t>
  </si>
  <si>
    <t>6PR06</t>
  </si>
  <si>
    <t>Chaîne logistique</t>
  </si>
  <si>
    <t>HUBERT S.</t>
  </si>
  <si>
    <t>6EVR1</t>
  </si>
  <si>
    <t>Evaluations des enseignements S6</t>
  </si>
  <si>
    <t>6PPP2</t>
  </si>
  <si>
    <t>Projet professionnel 2</t>
  </si>
  <si>
    <t xml:space="preserve">Intitulé de l'Unité d'Enseignement </t>
  </si>
  <si>
    <r>
      <t>4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 1er semestre  - S7</t>
    </r>
  </si>
  <si>
    <t>7HR03</t>
  </si>
  <si>
    <t>7HR04</t>
  </si>
  <si>
    <t>Management des personnes</t>
  </si>
  <si>
    <t>KRAUSE J-F</t>
  </si>
  <si>
    <t>7PR01</t>
  </si>
  <si>
    <t>Liaison méthodes</t>
  </si>
  <si>
    <t>ROUSSEAU B.</t>
  </si>
  <si>
    <t>7PR05</t>
  </si>
  <si>
    <t>Mathématiques et informatique 3</t>
  </si>
  <si>
    <t>7PR06</t>
  </si>
  <si>
    <t>Maintenance avancée</t>
  </si>
  <si>
    <t>7PR07</t>
  </si>
  <si>
    <t>7EVR1</t>
  </si>
  <si>
    <t>Evaluations des enseignements S7</t>
  </si>
  <si>
    <t>7PPP3</t>
  </si>
  <si>
    <t>ou parcours professionnel si mobilité S8</t>
  </si>
  <si>
    <t>7PPP2</t>
  </si>
  <si>
    <t>Projet professionnel (si mobilité S8)</t>
  </si>
  <si>
    <r>
      <t>4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2nd semestre  -  S8</t>
    </r>
  </si>
  <si>
    <t>8HR01</t>
  </si>
  <si>
    <t>8HR02</t>
  </si>
  <si>
    <t>Culture et expression</t>
  </si>
  <si>
    <t>8PR05</t>
  </si>
  <si>
    <t>Mathématiques et informatique 4</t>
  </si>
  <si>
    <t>8PR06</t>
  </si>
  <si>
    <t>Management de la qualité</t>
  </si>
  <si>
    <t>LE ROUX B.</t>
  </si>
  <si>
    <t>8PR03</t>
  </si>
  <si>
    <t>Gestion de production</t>
  </si>
  <si>
    <t>8PR08</t>
  </si>
  <si>
    <t>Démarche Lean</t>
  </si>
  <si>
    <t>VIDAL J-B.</t>
  </si>
  <si>
    <t>8EVR1</t>
  </si>
  <si>
    <t>Evaluations des enseignements S8</t>
  </si>
  <si>
    <t>8PPP3</t>
  </si>
  <si>
    <t>ou parcours professionnel si mobilité S7</t>
  </si>
  <si>
    <t>8PPP2</t>
  </si>
  <si>
    <t>Projet professionnel (si mobilité S7)</t>
  </si>
  <si>
    <r>
      <t>5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1er semestre  -  S9</t>
    </r>
  </si>
  <si>
    <t>9HR01</t>
  </si>
  <si>
    <t>SAVRI C.</t>
  </si>
  <si>
    <t>9HR02</t>
  </si>
  <si>
    <t>Stratégie d'entreprises</t>
  </si>
  <si>
    <t>9PR01</t>
  </si>
  <si>
    <t>Analyse des systèmes de production</t>
  </si>
  <si>
    <t>9PR07</t>
  </si>
  <si>
    <t>Management de la performance industrielle</t>
  </si>
  <si>
    <t>9PR08</t>
  </si>
  <si>
    <t>Serious game</t>
  </si>
  <si>
    <t>9PR04</t>
  </si>
  <si>
    <t>Lean management</t>
  </si>
  <si>
    <t>VIDAL JB.</t>
  </si>
  <si>
    <t>9PR05</t>
  </si>
  <si>
    <t>Optimisation des process</t>
  </si>
  <si>
    <t>9PR11</t>
  </si>
  <si>
    <t>Risques industriels</t>
  </si>
  <si>
    <t>9PR12</t>
  </si>
  <si>
    <t>9EVR1</t>
  </si>
  <si>
    <t>Evaluations des enseignements S9</t>
  </si>
  <si>
    <r>
      <t>5</t>
    </r>
    <r>
      <rPr>
        <b/>
        <vertAlign val="superscript"/>
        <sz val="16"/>
        <rFont val="Calibri"/>
        <family val="2"/>
        <scheme val="minor"/>
      </rPr>
      <t>ème</t>
    </r>
    <r>
      <rPr>
        <b/>
        <sz val="16"/>
        <rFont val="Calibri"/>
        <family val="2"/>
        <scheme val="minor"/>
      </rPr>
      <t xml:space="preserve"> année  Prod 2nd semestre  -  S10</t>
    </r>
  </si>
  <si>
    <t>APPP1</t>
  </si>
  <si>
    <t>Projet professionnel</t>
  </si>
  <si>
    <r>
      <t xml:space="preserve">SMART BUILDING </t>
    </r>
    <r>
      <rPr>
        <b/>
        <sz val="12"/>
        <rFont val="Calibri"/>
        <family val="2"/>
      </rPr>
      <t>(SB)</t>
    </r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</si>
  <si>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1</t>
    </r>
    <r>
      <rPr>
        <b/>
        <vertAlign val="superscript"/>
        <sz val="16"/>
        <rFont val="Calibri"/>
        <family val="2"/>
      </rPr>
      <t xml:space="preserve">er </t>
    </r>
    <r>
      <rPr>
        <b/>
        <sz val="16"/>
        <rFont val="Calibri"/>
        <family val="2"/>
      </rPr>
      <t>semestre - S5</t>
    </r>
  </si>
  <si>
    <t>5HB02</t>
  </si>
  <si>
    <t>Connaisssance de l'entreprise</t>
  </si>
  <si>
    <t>5HB04</t>
  </si>
  <si>
    <t>CANNIVENG C.</t>
  </si>
  <si>
    <t>5SB04</t>
  </si>
  <si>
    <t>Mathématiques</t>
  </si>
  <si>
    <t>5SB06</t>
  </si>
  <si>
    <t>Electricité et électronique</t>
  </si>
  <si>
    <t>5SB07</t>
  </si>
  <si>
    <t>Thermique du bâtiment</t>
  </si>
  <si>
    <t>FAVIE JM.</t>
  </si>
  <si>
    <t>5EVB1</t>
  </si>
  <si>
    <t>Evaluations des enseignements</t>
  </si>
  <si>
    <t>5PPB2</t>
  </si>
  <si>
    <t>Parcours professionnel 3A - 1</t>
  </si>
  <si>
    <r>
      <t>3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- S6</t>
    </r>
  </si>
  <si>
    <t>6HB01</t>
  </si>
  <si>
    <t>6HB02</t>
  </si>
  <si>
    <t>Management et gestion de l'entreprise</t>
  </si>
  <si>
    <t>6SB03</t>
  </si>
  <si>
    <t>6SB05</t>
  </si>
  <si>
    <t>Eco-matériaux</t>
  </si>
  <si>
    <t>6SB06</t>
  </si>
  <si>
    <t>Electronique et automatique</t>
  </si>
  <si>
    <t>6SB07</t>
  </si>
  <si>
    <t>6EVB1</t>
  </si>
  <si>
    <t>6PPB2</t>
  </si>
  <si>
    <t>Parcours professionnel 3A - 2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</si>
  <si>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1er semestre -  S7</t>
    </r>
  </si>
  <si>
    <t>7HB01</t>
  </si>
  <si>
    <t>7HB03</t>
  </si>
  <si>
    <t>Management</t>
  </si>
  <si>
    <t>7SB02</t>
  </si>
  <si>
    <t>Systèmes d'acquisition</t>
  </si>
  <si>
    <t>7SB03</t>
  </si>
  <si>
    <t>Eclairage</t>
  </si>
  <si>
    <t>Sophie RAGER</t>
  </si>
  <si>
    <t>7SB06</t>
  </si>
  <si>
    <t>Traitement du signal</t>
  </si>
  <si>
    <t>ABED MERAIM K.</t>
  </si>
  <si>
    <t>7SB07</t>
  </si>
  <si>
    <t>Réseaux du bâtiment</t>
  </si>
  <si>
    <t>7SB08</t>
  </si>
  <si>
    <t>Régulation thermique</t>
  </si>
  <si>
    <t>7EVB1</t>
  </si>
  <si>
    <t>7PPB2</t>
  </si>
  <si>
    <t>Parcours professionnel 4A - 1</t>
  </si>
  <si>
    <r>
      <t>4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2ème semestre -  S8</t>
    </r>
  </si>
  <si>
    <t>8HB03</t>
  </si>
  <si>
    <t>8HB04</t>
  </si>
  <si>
    <t>Management de projet et techniques d'expression</t>
  </si>
  <si>
    <t>8SB02</t>
  </si>
  <si>
    <t>Intelligence du bâtiment</t>
  </si>
  <si>
    <t>8SB04</t>
  </si>
  <si>
    <t>8SB05</t>
  </si>
  <si>
    <t>Eco-conception</t>
  </si>
  <si>
    <t>8EVB1</t>
  </si>
  <si>
    <t>8PPB2</t>
  </si>
  <si>
    <t>Parcours professionnel 4A - 2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</si>
  <si>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1er semestre -  S9</t>
    </r>
  </si>
  <si>
    <t>9HB01</t>
  </si>
  <si>
    <t>9HB03</t>
  </si>
  <si>
    <t>Management et connaissance de l'entreprise</t>
  </si>
  <si>
    <t>9SB02</t>
  </si>
  <si>
    <t>Energies renouvelables et alternatives</t>
  </si>
  <si>
    <t>9SB04</t>
  </si>
  <si>
    <t>Architecture, ville, territoire et développement durable</t>
  </si>
  <si>
    <t>9SB05</t>
  </si>
  <si>
    <t>Internet of Things</t>
  </si>
  <si>
    <t>9SB06</t>
  </si>
  <si>
    <t>9EVB1</t>
  </si>
  <si>
    <r>
      <t>5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SB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 -  S10</t>
    </r>
  </si>
  <si>
    <t>APPB1</t>
  </si>
  <si>
    <t>Dir. Spé</t>
  </si>
  <si>
    <t>POLUP05</t>
  </si>
  <si>
    <t>POLUP10</t>
  </si>
  <si>
    <t>POLUP15</t>
  </si>
  <si>
    <t>POLUP20</t>
  </si>
  <si>
    <t>POLUP30</t>
  </si>
  <si>
    <r>
      <t>Soutien -</t>
    </r>
    <r>
      <rPr>
        <b/>
        <sz val="14"/>
        <color theme="1" tint="0.34998626667073579"/>
        <rFont val="Calibri"/>
        <family val="2"/>
      </rPr>
      <t xml:space="preserve"> </t>
    </r>
    <r>
      <rPr>
        <b/>
        <i/>
        <sz val="14"/>
        <color theme="1" tint="0.34998626667073579"/>
        <rFont val="Calibri"/>
        <family val="2"/>
      </rPr>
      <t>Etape DPP (Dispo. Pédago. Particul.)</t>
    </r>
  </si>
  <si>
    <t>911DPPA1</t>
  </si>
  <si>
    <t>Soutien d'anglais - 1ère année</t>
  </si>
  <si>
    <t>911DPPM1</t>
  </si>
  <si>
    <t>Soutien mathématiques - 1ère année</t>
  </si>
  <si>
    <t>911DPPP1</t>
  </si>
  <si>
    <t>Soutien physiques - 1ère année</t>
  </si>
  <si>
    <t>911DPPA3</t>
  </si>
  <si>
    <t>Soutien d'anglais - 3ème année</t>
  </si>
  <si>
    <t>911DPPM3</t>
  </si>
  <si>
    <t>Soutien mathématiques - 3ème année</t>
  </si>
  <si>
    <r>
      <t xml:space="preserve">Langues - </t>
    </r>
    <r>
      <rPr>
        <b/>
        <i/>
        <sz val="14"/>
        <color theme="1" tint="0.34998626667073579"/>
        <rFont val="Calibri"/>
        <family val="2"/>
      </rPr>
      <t>Etape LANGAI (Langues Actions Intern.)</t>
    </r>
  </si>
  <si>
    <t>911TOEIC</t>
  </si>
  <si>
    <t xml:space="preserve">Surveillance TOEIC </t>
  </si>
  <si>
    <t>911BREI</t>
  </si>
  <si>
    <t>Soutien pédagogique BREI</t>
  </si>
  <si>
    <t>Resp. BREI</t>
  </si>
  <si>
    <t>911ANGL</t>
  </si>
  <si>
    <t>Enseignements en anglais</t>
  </si>
  <si>
    <t>POIRIER J.</t>
  </si>
  <si>
    <t>911TOEFL</t>
  </si>
  <si>
    <t>Préparation au TOEFL</t>
  </si>
  <si>
    <t>911CMUND</t>
  </si>
  <si>
    <t>Coaching MUNDUS</t>
  </si>
  <si>
    <t>Resp. Formation</t>
  </si>
  <si>
    <r>
      <t xml:space="preserve">Autre - </t>
    </r>
    <r>
      <rPr>
        <b/>
        <i/>
        <sz val="14"/>
        <color theme="1" tint="0.34998626667073579"/>
        <rFont val="Calibri"/>
        <family val="2"/>
      </rPr>
      <t>Etape ENCPED (Encadrement pédagogique)</t>
    </r>
  </si>
  <si>
    <t>911LURC</t>
  </si>
  <si>
    <t>Encadrement lycée Lurcat</t>
  </si>
  <si>
    <t>Mastère Création d'entreprises innovantes</t>
  </si>
  <si>
    <t>CEF01</t>
  </si>
  <si>
    <t>Enseignements fondamentaux</t>
  </si>
  <si>
    <t>BOULANGER G.</t>
  </si>
  <si>
    <t>CET01</t>
  </si>
  <si>
    <t>Enseignements tansversaux</t>
  </si>
  <si>
    <t>CES01</t>
  </si>
  <si>
    <t>Enseignements spécifiques pour l'entrepreneuriat innovant</t>
  </si>
  <si>
    <t>CEE01</t>
  </si>
  <si>
    <t>Expérience professionnelle en entreprise</t>
  </si>
  <si>
    <t>CEP01</t>
  </si>
  <si>
    <t>Thèse professionnelle</t>
  </si>
  <si>
    <t>Code matière</t>
  </si>
  <si>
    <r>
      <t>PARCOURS</t>
    </r>
    <r>
      <rPr>
        <b/>
        <sz val="12"/>
        <rFont val="Calibri"/>
        <family val="2"/>
      </rPr>
      <t xml:space="preserve"> des </t>
    </r>
    <r>
      <rPr>
        <b/>
        <sz val="16"/>
        <rFont val="Calibri"/>
        <family val="2"/>
      </rPr>
      <t>ÉCOLES</t>
    </r>
    <r>
      <rPr>
        <b/>
        <sz val="12"/>
        <rFont val="Calibri"/>
        <family val="2"/>
      </rPr>
      <t xml:space="preserve">  d'</t>
    </r>
    <r>
      <rPr>
        <b/>
        <sz val="16"/>
        <rFont val="Calibri"/>
        <family val="2"/>
      </rPr>
      <t>INGÉNIEURS POLYTECH</t>
    </r>
    <r>
      <rPr>
        <b/>
        <sz val="14"/>
        <rFont val="Calibri"/>
        <family val="2"/>
      </rPr>
      <t xml:space="preserve"> (PeiP D)</t>
    </r>
  </si>
  <si>
    <r>
      <t>1</t>
    </r>
    <r>
      <rPr>
        <b/>
        <vertAlign val="superscript"/>
        <sz val="16"/>
        <rFont val="Calibri"/>
        <family val="2"/>
      </rPr>
      <t>ère</t>
    </r>
    <r>
      <rPr>
        <b/>
        <sz val="16"/>
        <rFont val="Calibri"/>
        <family val="2"/>
      </rPr>
      <t xml:space="preserve"> année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S1           </t>
    </r>
  </si>
  <si>
    <t>1STI1</t>
  </si>
  <si>
    <t>Connaissance de l'entreprise et mathématiques</t>
  </si>
  <si>
    <t>1STI2</t>
  </si>
  <si>
    <t>Parcours IUT</t>
  </si>
  <si>
    <t xml:space="preserve">IUT </t>
  </si>
  <si>
    <r>
      <t>1</t>
    </r>
    <r>
      <rPr>
        <b/>
        <vertAlign val="superscript"/>
        <sz val="16"/>
        <rFont val="Calibri"/>
        <family val="2"/>
      </rPr>
      <t>ère</t>
    </r>
    <r>
      <rPr>
        <b/>
        <sz val="16"/>
        <rFont val="Calibri"/>
        <family val="2"/>
      </rPr>
      <t xml:space="preserve"> année   2</t>
    </r>
    <r>
      <rPr>
        <b/>
        <vertAlign val="superscript"/>
        <sz val="16"/>
        <rFont val="Calibri"/>
        <family val="2"/>
      </rPr>
      <t>nd</t>
    </r>
    <r>
      <rPr>
        <b/>
        <sz val="16"/>
        <rFont val="Calibri"/>
        <family val="2"/>
      </rPr>
      <t xml:space="preserve"> semestre  -  S2        </t>
    </r>
  </si>
  <si>
    <t>2STI1</t>
  </si>
  <si>
    <t>Mathématiques et projet</t>
  </si>
  <si>
    <t>2STI2</t>
  </si>
  <si>
    <r>
      <t>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 -  S3</t>
    </r>
  </si>
  <si>
    <t>3STI1</t>
  </si>
  <si>
    <t>UE poursuite d'étude (suivant provenance)</t>
  </si>
  <si>
    <t>3STP1</t>
  </si>
  <si>
    <t>Mécanique (GMP)</t>
  </si>
  <si>
    <t>3STE1</t>
  </si>
  <si>
    <t>Transferts thermiques (GTE)</t>
  </si>
  <si>
    <t>3STI2</t>
  </si>
  <si>
    <t>Projet (suivant provenance)</t>
  </si>
  <si>
    <t>3STP2</t>
  </si>
  <si>
    <t>Projet (GMP)</t>
  </si>
  <si>
    <t>3STE2</t>
  </si>
  <si>
    <t>Projet (GTE)</t>
  </si>
  <si>
    <t>3STD2</t>
  </si>
  <si>
    <t>Suivi linguistique (pour tous)</t>
  </si>
  <si>
    <t>GOBBEY MH.</t>
  </si>
  <si>
    <t>3STI3</t>
  </si>
  <si>
    <t>Anglais (suivant provenance)</t>
  </si>
  <si>
    <t>3STP3</t>
  </si>
  <si>
    <t>Anglais (GMP)</t>
  </si>
  <si>
    <t>3STE3</t>
  </si>
  <si>
    <t>Anglais (GTE)</t>
  </si>
  <si>
    <t>3STI4</t>
  </si>
  <si>
    <r>
      <t>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année   2</t>
    </r>
    <r>
      <rPr>
        <b/>
        <vertAlign val="superscript"/>
        <sz val="16"/>
        <rFont val="Calibri"/>
        <family val="2"/>
      </rPr>
      <t>nd</t>
    </r>
    <r>
      <rPr>
        <b/>
        <sz val="16"/>
        <rFont val="Calibri"/>
        <family val="2"/>
      </rPr>
      <t xml:space="preserve"> semestre  -  S4</t>
    </r>
  </si>
  <si>
    <t>4STI1</t>
  </si>
  <si>
    <t>4STP1</t>
  </si>
  <si>
    <t>Mathématiques (GMP)</t>
  </si>
  <si>
    <t>4STE1</t>
  </si>
  <si>
    <t>Mathématiques (GTE)</t>
  </si>
  <si>
    <t>4STI2</t>
  </si>
  <si>
    <t>4STP2</t>
  </si>
  <si>
    <t>4STE2</t>
  </si>
  <si>
    <t>4STD2</t>
  </si>
  <si>
    <t>4STI3</t>
  </si>
  <si>
    <t>4STP3</t>
  </si>
  <si>
    <t>4STE3</t>
  </si>
  <si>
    <t>4STI4</t>
  </si>
  <si>
    <t>MUNDUS</t>
  </si>
  <si>
    <r>
      <t>Année  MUNDUS   1</t>
    </r>
    <r>
      <rPr>
        <b/>
        <vertAlign val="superscript"/>
        <sz val="16"/>
        <rFont val="Calibri"/>
        <family val="2"/>
      </rPr>
      <t>er</t>
    </r>
    <r>
      <rPr>
        <b/>
        <sz val="16"/>
        <rFont val="Calibri"/>
        <family val="2"/>
      </rPr>
      <t xml:space="preserve"> semestre </t>
    </r>
  </si>
  <si>
    <t>M5FR1</t>
  </si>
  <si>
    <t>Français langue étrangère - FLE 1</t>
  </si>
  <si>
    <t>PELIZZARI CARMES D.</t>
  </si>
  <si>
    <t>M5AN1</t>
  </si>
  <si>
    <t>Anglais 1</t>
  </si>
  <si>
    <t>M5SC1</t>
  </si>
  <si>
    <t>Enseignements scientifiques</t>
  </si>
  <si>
    <t>HARBA R.</t>
  </si>
  <si>
    <r>
      <t>Année  MUNDUS   2</t>
    </r>
    <r>
      <rPr>
        <b/>
        <vertAlign val="superscript"/>
        <sz val="16"/>
        <rFont val="Calibri"/>
        <family val="2"/>
      </rPr>
      <t>ème</t>
    </r>
    <r>
      <rPr>
        <b/>
        <sz val="16"/>
        <rFont val="Calibri"/>
        <family val="2"/>
      </rPr>
      <t xml:space="preserve"> semestre</t>
    </r>
  </si>
  <si>
    <t>M6FR1</t>
  </si>
  <si>
    <t>Français langue étrangère - FLE 2</t>
  </si>
  <si>
    <t>M6AN1</t>
  </si>
  <si>
    <t>Anglais 2</t>
  </si>
  <si>
    <t>M6PS1</t>
  </si>
  <si>
    <t>Projet scientifique (spécifique pour les parcours 3+3)</t>
  </si>
  <si>
    <t>M6SC1</t>
  </si>
  <si>
    <t>Mechanics and materials</t>
  </si>
  <si>
    <t>MEKHILEF M.</t>
  </si>
  <si>
    <t>M6SC2</t>
  </si>
  <si>
    <t>Mechancs of fluids</t>
  </si>
  <si>
    <t xml:space="preserve">WEBER Régine </t>
  </si>
  <si>
    <t>5PPA3</t>
  </si>
  <si>
    <t>Commun 4A FISE (7GI14) + 3A FISA (5GA16)</t>
  </si>
  <si>
    <t>Commun 4A FISE (7GI15) + 3A FISA (5GA17)</t>
  </si>
  <si>
    <t>Commun 4A FISE (7GI16) + 3A FISA (5GA18)</t>
  </si>
  <si>
    <t>Commun 3A FISA (5GA19)</t>
  </si>
  <si>
    <t xml:space="preserve">commun </t>
  </si>
  <si>
    <t>Commun 4A FISE (7GI10)</t>
  </si>
  <si>
    <t>Commun 4A FISE (7GI03)</t>
  </si>
  <si>
    <t>Commun 4A FISE (7GI12)</t>
  </si>
  <si>
    <t>Commun 4A FISE (7GI04) + CreaCampus</t>
  </si>
  <si>
    <t>commun 4A FISE (7HI03)</t>
  </si>
  <si>
    <t>commun 3A FISE (5GI11)</t>
  </si>
  <si>
    <t>commun 3A FISE (5GI12)</t>
  </si>
  <si>
    <t>commun 3A FISE (5GI14)</t>
  </si>
  <si>
    <t>commun 3A FISE (5GI13)</t>
  </si>
  <si>
    <t>commun 3A FISE (5GI08)</t>
  </si>
  <si>
    <t>commun 5GI02 + créacampus</t>
  </si>
  <si>
    <t>commun 3A FISE (5HI03)</t>
  </si>
  <si>
    <t>commun 3A FISE (5GI09)</t>
  </si>
  <si>
    <t>commun 3A FISE (5GI10)</t>
  </si>
  <si>
    <t>anciennement 5PPA1, changement d'ECTS</t>
  </si>
  <si>
    <t>TU Code</t>
  </si>
  <si>
    <t>Title of the Teaching Unit (TU)</t>
  </si>
  <si>
    <t>Supervisor</t>
  </si>
  <si>
    <t>Learning hours</t>
  </si>
  <si>
    <t>Project for exchange student - 5 ECTS</t>
  </si>
  <si>
    <t>Project for exchange student - 10 ECTS</t>
  </si>
  <si>
    <t>Project for exchange student - 15 ECTS</t>
  </si>
  <si>
    <t>Project for exchange student - 20 ECTS</t>
  </si>
  <si>
    <t>Project for exchange student - 30 ECTS</t>
  </si>
  <si>
    <t>Projects for exchange students</t>
  </si>
  <si>
    <t>Energetic System Control</t>
  </si>
  <si>
    <t>Engineer project - Phase 1</t>
  </si>
  <si>
    <t>Motoring sciences</t>
  </si>
  <si>
    <t>Engineer project - Phase 2</t>
  </si>
  <si>
    <t>Structural Materials courses (MS)</t>
  </si>
  <si>
    <t>Eco-design of mechatronic systems courses (EcoSyM)</t>
  </si>
  <si>
    <t>Multiphysics Modelling and Simulation courses (MSP)</t>
  </si>
  <si>
    <t>CIVIL ENGINEERING and GEO-ENVIRONMENT (GC)</t>
  </si>
  <si>
    <t>Sustainable Construction Option (COD)</t>
  </si>
  <si>
    <t>Geo-environment and Sustainable City Option (GVD)</t>
  </si>
  <si>
    <t>Public Works and Development Option (TPA)</t>
  </si>
  <si>
    <t xml:space="preserve">TEAM - TECHNOLOGIES for ENERGY, AEROSPACE and MOTORING SCIENCES </t>
  </si>
  <si>
    <t>4th year  TEAM  Fall semester  -  S7</t>
  </si>
  <si>
    <t>4th year  TEAM  Spring semester  -  S8</t>
  </si>
  <si>
    <t>to be defined</t>
  </si>
  <si>
    <t>ENGINEERING PHYSICS and EMBEDDED SYSTEMS (GPSE)</t>
  </si>
  <si>
    <t>4th year  GPSE   Fall semester  -  S7</t>
  </si>
  <si>
    <t>4th year  GPSE   Spring semester  -  S8</t>
  </si>
  <si>
    <t>5th year  GPSE   Fall semester  -  S9</t>
  </si>
  <si>
    <t>5th year  GPSE   Spring semester  -  S10</t>
  </si>
  <si>
    <t>5th year  GC   Fall semester  -  S9</t>
  </si>
  <si>
    <t>5th year  GC   Spring semester  -  S10</t>
  </si>
  <si>
    <t>5th year  ICM   Fall semester  -  S9</t>
  </si>
  <si>
    <t>5th year  ICM   Spring semester  -  S10</t>
  </si>
  <si>
    <t>ICM -INNOVATIONS IN DESIGN AND MATERIALS</t>
  </si>
  <si>
    <t>5th year  TEAM   Fall semester  -  S9</t>
  </si>
  <si>
    <t>5th year  TEAM   Spring semester  -  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</si>
</sst>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</numFmts>
  <fonts count="70" x14ac:knownFonts="1">
    <font>
      <sz val="10"/>
      <name val="Arial"/>
    </font>
    <font>
      <sz val="10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sz val="10"/>
      <name val="Times New Roman"/>
      <family val="1"/>
    </font>
    <font>
      <b/>
      <vertAlign val="superscript"/>
      <sz val="16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i/>
      <sz val="7"/>
      <name val="Calibri"/>
      <family val="2"/>
    </font>
    <font>
      <sz val="7"/>
      <name val="Calibri"/>
      <family val="2"/>
    </font>
    <font>
      <b/>
      <sz val="9"/>
      <name val="Calibri"/>
      <family val="2"/>
      <scheme val="minor"/>
    </font>
    <font>
      <b/>
      <sz val="12"/>
      <name val="Calibri"/>
      <family val="2"/>
    </font>
    <font>
      <b/>
      <i/>
      <sz val="7"/>
      <name val="Calibri"/>
      <family val="2"/>
    </font>
    <font>
      <sz val="7"/>
      <name val="Arial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7"/>
      <color rgb="FFFF0000"/>
      <name val="Arial"/>
      <family val="2"/>
    </font>
    <font>
      <b/>
      <i/>
      <sz val="9"/>
      <name val="Calibri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9"/>
      <name val="Calibri"/>
      <family val="2"/>
      <scheme val="minor"/>
    </font>
    <font>
      <sz val="8"/>
      <color rgb="FFFF0000"/>
      <name val="Arial"/>
      <family val="2"/>
    </font>
    <font>
      <sz val="10"/>
      <name val="Arial"/>
      <family val="2"/>
      <charset val="1"/>
    </font>
    <font>
      <sz val="7"/>
      <name val="Calibri Light"/>
      <family val="2"/>
    </font>
    <font>
      <b/>
      <sz val="10"/>
      <name val="Calibri"/>
      <family val="2"/>
      <scheme val="minor"/>
    </font>
    <font>
      <sz val="9"/>
      <color rgb="FF002060"/>
      <name val="Arial"/>
      <family val="2"/>
    </font>
    <font>
      <b/>
      <sz val="14"/>
      <color theme="1" tint="0.34998626667073579"/>
      <name val="Calibri"/>
      <family val="2"/>
    </font>
    <font>
      <b/>
      <i/>
      <sz val="14"/>
      <color theme="1" tint="0.34998626667073579"/>
      <name val="Calibri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FF0000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  <font>
      <b/>
      <i/>
      <sz val="9"/>
      <color rgb="FFFF0000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9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3D69B"/>
        <bgColor rgb="FFD8E4BC"/>
      </patternFill>
    </fill>
    <fill>
      <patternFill patternType="solid">
        <fgColor rgb="FFC0C0C0"/>
        <bgColor rgb="FFBFBFBF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773AD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ACB9CA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45">
    <xf numFmtId="0" fontId="0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/>
  </cellStyleXfs>
  <cellXfs count="1007">
    <xf numFmtId="0" fontId="0" fillId="0" borderId="0" xfId="0"/>
    <xf numFmtId="0" fontId="2" fillId="0" borderId="0" xfId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56" xfId="0" applyFont="1" applyBorder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0" fillId="0" borderId="0" xfId="1" applyFont="1" applyAlignment="1">
      <alignment vertical="center"/>
    </xf>
    <xf numFmtId="0" fontId="18" fillId="0" borderId="61" xfId="0" applyFont="1" applyBorder="1" applyAlignment="1">
      <alignment vertical="center"/>
    </xf>
    <xf numFmtId="0" fontId="10" fillId="0" borderId="63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4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27" fillId="0" borderId="55" xfId="0" applyFont="1" applyBorder="1" applyAlignment="1">
      <alignment vertical="center" wrapText="1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1" fontId="36" fillId="0" borderId="48" xfId="1" applyNumberFormat="1" applyFont="1" applyBorder="1" applyAlignment="1">
      <alignment horizontal="center" vertical="center"/>
    </xf>
    <xf numFmtId="0" fontId="32" fillId="0" borderId="48" xfId="1" applyFont="1" applyBorder="1" applyAlignment="1">
      <alignment horizontal="center" vertical="center"/>
    </xf>
    <xf numFmtId="1" fontId="32" fillId="0" borderId="44" xfId="1" applyNumberFormat="1" applyFont="1" applyBorder="1" applyAlignment="1">
      <alignment horizontal="center" vertical="center"/>
    </xf>
    <xf numFmtId="0" fontId="32" fillId="0" borderId="44" xfId="1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5" fillId="0" borderId="44" xfId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/>
    </xf>
    <xf numFmtId="0" fontId="32" fillId="0" borderId="48" xfId="1" quotePrefix="1" applyFont="1" applyBorder="1" applyAlignment="1">
      <alignment horizontal="center" vertical="center"/>
    </xf>
    <xf numFmtId="1" fontId="37" fillId="0" borderId="48" xfId="1" applyNumberFormat="1" applyFont="1" applyBorder="1" applyAlignment="1">
      <alignment horizontal="center" vertical="center"/>
    </xf>
    <xf numFmtId="0" fontId="22" fillId="0" borderId="48" xfId="1" quotePrefix="1" applyFont="1" applyBorder="1" applyAlignment="1">
      <alignment horizontal="center" vertical="center" wrapText="1"/>
    </xf>
    <xf numFmtId="0" fontId="27" fillId="5" borderId="4" xfId="1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27" fillId="6" borderId="12" xfId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7" fillId="4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2" borderId="12" xfId="1" applyFont="1" applyFill="1" applyBorder="1" applyAlignment="1">
      <alignment horizontal="center" vertical="center"/>
    </xf>
    <xf numFmtId="0" fontId="27" fillId="6" borderId="18" xfId="1" applyFont="1" applyFill="1" applyBorder="1" applyAlignment="1">
      <alignment horizontal="center" vertical="center"/>
    </xf>
    <xf numFmtId="0" fontId="41" fillId="6" borderId="18" xfId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8" fillId="0" borderId="0" xfId="0" applyFont="1"/>
    <xf numFmtId="0" fontId="42" fillId="0" borderId="0" xfId="0" applyFont="1"/>
    <xf numFmtId="0" fontId="43" fillId="0" borderId="0" xfId="0" applyFont="1"/>
    <xf numFmtId="0" fontId="41" fillId="6" borderId="27" xfId="1" applyFont="1" applyFill="1" applyBorder="1" applyAlignment="1">
      <alignment horizontal="center" vertical="center"/>
    </xf>
    <xf numFmtId="0" fontId="41" fillId="6" borderId="12" xfId="1" applyFont="1" applyFill="1" applyBorder="1" applyAlignment="1">
      <alignment horizontal="center" vertical="center"/>
    </xf>
    <xf numFmtId="0" fontId="27" fillId="6" borderId="44" xfId="1" applyFont="1" applyFill="1" applyBorder="1" applyAlignment="1">
      <alignment horizontal="center" vertical="center"/>
    </xf>
    <xf numFmtId="1" fontId="29" fillId="2" borderId="32" xfId="0" applyNumberFormat="1" applyFont="1" applyFill="1" applyBorder="1" applyAlignment="1">
      <alignment horizontal="center" vertical="center"/>
    </xf>
    <xf numFmtId="0" fontId="34" fillId="0" borderId="0" xfId="0" applyFont="1"/>
    <xf numFmtId="1" fontId="41" fillId="2" borderId="44" xfId="0" applyNumberFormat="1" applyFont="1" applyFill="1" applyBorder="1" applyAlignment="1">
      <alignment horizontal="center" vertical="center"/>
    </xf>
    <xf numFmtId="1" fontId="26" fillId="0" borderId="44" xfId="0" applyNumberFormat="1" applyFont="1" applyBorder="1" applyAlignment="1">
      <alignment horizontal="center" vertical="center" wrapText="1"/>
    </xf>
    <xf numFmtId="1" fontId="41" fillId="2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31" fillId="6" borderId="18" xfId="0" applyNumberFormat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left" vertical="center"/>
    </xf>
    <xf numFmtId="0" fontId="35" fillId="0" borderId="48" xfId="1" applyFont="1" applyBorder="1" applyAlignment="1">
      <alignment horizontal="center" vertical="center"/>
    </xf>
    <xf numFmtId="0" fontId="41" fillId="6" borderId="3" xfId="1" applyFont="1" applyFill="1" applyBorder="1" applyAlignment="1">
      <alignment horizontal="center" vertical="center"/>
    </xf>
    <xf numFmtId="0" fontId="41" fillId="6" borderId="28" xfId="1" applyFont="1" applyFill="1" applyBorder="1" applyAlignment="1">
      <alignment horizontal="center" vertical="center"/>
    </xf>
    <xf numFmtId="49" fontId="27" fillId="6" borderId="18" xfId="1" applyNumberFormat="1" applyFont="1" applyFill="1" applyBorder="1" applyAlignment="1">
      <alignment horizontal="center" vertical="center"/>
    </xf>
    <xf numFmtId="0" fontId="27" fillId="6" borderId="3" xfId="1" applyFont="1" applyFill="1" applyBorder="1" applyAlignment="1">
      <alignment horizontal="center" vertical="center"/>
    </xf>
    <xf numFmtId="0" fontId="27" fillId="6" borderId="27" xfId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5" fillId="0" borderId="3" xfId="1" applyFont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 wrapText="1"/>
    </xf>
    <xf numFmtId="2" fontId="16" fillId="0" borderId="48" xfId="1" applyNumberFormat="1" applyFont="1" applyBorder="1" applyAlignment="1">
      <alignment horizontal="center" vertical="center"/>
    </xf>
    <xf numFmtId="0" fontId="38" fillId="0" borderId="48" xfId="1" applyFont="1" applyBorder="1" applyAlignment="1">
      <alignment horizontal="center" vertical="center"/>
    </xf>
    <xf numFmtId="0" fontId="44" fillId="6" borderId="27" xfId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31" fillId="6" borderId="8" xfId="1" applyFont="1" applyFill="1" applyBorder="1" applyAlignment="1">
      <alignment horizontal="center" vertical="center"/>
    </xf>
    <xf numFmtId="0" fontId="31" fillId="6" borderId="18" xfId="1" applyFont="1" applyFill="1" applyBorder="1" applyAlignment="1">
      <alignment horizontal="center" vertical="center"/>
    </xf>
    <xf numFmtId="0" fontId="31" fillId="6" borderId="22" xfId="1" applyFont="1" applyFill="1" applyBorder="1" applyAlignment="1">
      <alignment horizontal="center" vertical="center"/>
    </xf>
    <xf numFmtId="0" fontId="44" fillId="6" borderId="12" xfId="1" applyFont="1" applyFill="1" applyBorder="1" applyAlignment="1">
      <alignment horizontal="center" vertical="center"/>
    </xf>
    <xf numFmtId="0" fontId="31" fillId="6" borderId="12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vertical="center"/>
    </xf>
    <xf numFmtId="0" fontId="12" fillId="5" borderId="6" xfId="1" applyFont="1" applyFill="1" applyBorder="1" applyAlignment="1">
      <alignment horizontal="left" vertical="center"/>
    </xf>
    <xf numFmtId="1" fontId="41" fillId="2" borderId="28" xfId="1" applyNumberFormat="1" applyFont="1" applyFill="1" applyBorder="1" applyAlignment="1">
      <alignment horizontal="center" vertical="center"/>
    </xf>
    <xf numFmtId="0" fontId="31" fillId="6" borderId="3" xfId="1" applyFont="1" applyFill="1" applyBorder="1" applyAlignment="1">
      <alignment horizontal="center" vertical="center"/>
    </xf>
    <xf numFmtId="0" fontId="31" fillId="6" borderId="27" xfId="1" applyFont="1" applyFill="1" applyBorder="1" applyAlignment="1">
      <alignment horizontal="center" vertical="center"/>
    </xf>
    <xf numFmtId="14" fontId="11" fillId="0" borderId="46" xfId="1" applyNumberFormat="1" applyFont="1" applyBorder="1" applyAlignment="1">
      <alignment horizontal="right" vertical="center"/>
    </xf>
    <xf numFmtId="14" fontId="11" fillId="0" borderId="47" xfId="1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47" xfId="0" applyNumberFormat="1" applyFont="1" applyBorder="1" applyAlignment="1">
      <alignment horizontal="right" vertical="center"/>
    </xf>
    <xf numFmtId="0" fontId="27" fillId="8" borderId="4" xfId="1" applyFont="1" applyFill="1" applyBorder="1" applyAlignment="1">
      <alignment vertical="center"/>
    </xf>
    <xf numFmtId="0" fontId="12" fillId="8" borderId="5" xfId="1" applyFont="1" applyFill="1" applyBorder="1" applyAlignment="1">
      <alignment vertical="center"/>
    </xf>
    <xf numFmtId="0" fontId="12" fillId="8" borderId="35" xfId="1" applyFont="1" applyFill="1" applyBorder="1" applyAlignment="1">
      <alignment vertical="center"/>
    </xf>
    <xf numFmtId="0" fontId="12" fillId="5" borderId="5" xfId="1" applyFont="1" applyFill="1" applyBorder="1" applyAlignment="1">
      <alignment horizontal="left" vertical="center" wrapText="1"/>
    </xf>
    <xf numFmtId="0" fontId="27" fillId="8" borderId="4" xfId="1" applyFont="1" applyFill="1" applyBorder="1" applyAlignment="1">
      <alignment horizontal="left" vertical="center"/>
    </xf>
    <xf numFmtId="0" fontId="12" fillId="8" borderId="10" xfId="1" applyFont="1" applyFill="1" applyBorder="1" applyAlignment="1">
      <alignment vertical="center"/>
    </xf>
    <xf numFmtId="0" fontId="12" fillId="8" borderId="42" xfId="1" applyFont="1" applyFill="1" applyBorder="1" applyAlignment="1">
      <alignment horizontal="left" vertical="center" wrapText="1"/>
    </xf>
    <xf numFmtId="0" fontId="12" fillId="8" borderId="5" xfId="1" applyFont="1" applyFill="1" applyBorder="1" applyAlignment="1">
      <alignment horizontal="left" vertical="center" wrapText="1"/>
    </xf>
    <xf numFmtId="0" fontId="12" fillId="8" borderId="6" xfId="1" applyFont="1" applyFill="1" applyBorder="1" applyAlignment="1">
      <alignment horizontal="left" vertical="center" wrapText="1"/>
    </xf>
    <xf numFmtId="0" fontId="27" fillId="8" borderId="41" xfId="1" applyFont="1" applyFill="1" applyBorder="1" applyAlignment="1">
      <alignment vertical="center"/>
    </xf>
    <xf numFmtId="0" fontId="31" fillId="13" borderId="4" xfId="1" applyFont="1" applyFill="1" applyBorder="1" applyAlignment="1">
      <alignment vertical="center"/>
    </xf>
    <xf numFmtId="0" fontId="21" fillId="13" borderId="9" xfId="1" applyFont="1" applyFill="1" applyBorder="1" applyAlignment="1">
      <alignment horizontal="left" vertical="center" wrapText="1"/>
    </xf>
    <xf numFmtId="0" fontId="21" fillId="13" borderId="52" xfId="1" applyFont="1" applyFill="1" applyBorder="1" applyAlignment="1">
      <alignment vertical="center"/>
    </xf>
    <xf numFmtId="0" fontId="31" fillId="8" borderId="17" xfId="1" applyFont="1" applyFill="1" applyBorder="1" applyAlignment="1">
      <alignment vertical="center"/>
    </xf>
    <xf numFmtId="0" fontId="21" fillId="8" borderId="52" xfId="1" applyFont="1" applyFill="1" applyBorder="1" applyAlignment="1">
      <alignment vertical="center"/>
    </xf>
    <xf numFmtId="0" fontId="31" fillId="8" borderId="4" xfId="1" applyFont="1" applyFill="1" applyBorder="1" applyAlignment="1">
      <alignment horizontal="left" vertical="center"/>
    </xf>
    <xf numFmtId="0" fontId="31" fillId="10" borderId="4" xfId="1" applyFont="1" applyFill="1" applyBorder="1" applyAlignment="1">
      <alignment horizontal="right" vertical="center"/>
    </xf>
    <xf numFmtId="0" fontId="21" fillId="10" borderId="5" xfId="1" applyFont="1" applyFill="1" applyBorder="1" applyAlignment="1">
      <alignment vertical="center"/>
    </xf>
    <xf numFmtId="0" fontId="12" fillId="12" borderId="6" xfId="0" applyFont="1" applyFill="1" applyBorder="1" applyAlignment="1">
      <alignment vertical="center"/>
    </xf>
    <xf numFmtId="0" fontId="12" fillId="12" borderId="7" xfId="0" applyFont="1" applyFill="1" applyBorder="1" applyAlignment="1">
      <alignment vertical="center"/>
    </xf>
    <xf numFmtId="0" fontId="12" fillId="12" borderId="5" xfId="0" applyFont="1" applyFill="1" applyBorder="1" applyAlignment="1">
      <alignment vertical="center"/>
    </xf>
    <xf numFmtId="0" fontId="12" fillId="12" borderId="9" xfId="0" applyFont="1" applyFill="1" applyBorder="1" applyAlignment="1">
      <alignment vertical="center"/>
    </xf>
    <xf numFmtId="0" fontId="21" fillId="12" borderId="6" xfId="0" applyFont="1" applyFill="1" applyBorder="1" applyAlignment="1">
      <alignment vertical="center"/>
    </xf>
    <xf numFmtId="0" fontId="21" fillId="12" borderId="35" xfId="0" applyFont="1" applyFill="1" applyBorder="1" applyAlignment="1">
      <alignment vertical="center"/>
    </xf>
    <xf numFmtId="0" fontId="31" fillId="8" borderId="41" xfId="1" applyFont="1" applyFill="1" applyBorder="1" applyAlignment="1">
      <alignment vertical="center"/>
    </xf>
    <xf numFmtId="0" fontId="21" fillId="8" borderId="62" xfId="1" applyFont="1" applyFill="1" applyBorder="1" applyAlignment="1">
      <alignment vertical="center"/>
    </xf>
    <xf numFmtId="0" fontId="31" fillId="8" borderId="4" xfId="1" applyFont="1" applyFill="1" applyBorder="1" applyAlignment="1">
      <alignment vertical="center"/>
    </xf>
    <xf numFmtId="0" fontId="21" fillId="8" borderId="6" xfId="1" applyFont="1" applyFill="1" applyBorder="1" applyAlignment="1">
      <alignment horizontal="left" vertical="center"/>
    </xf>
    <xf numFmtId="0" fontId="21" fillId="8" borderId="43" xfId="1" applyFont="1" applyFill="1" applyBorder="1" applyAlignment="1">
      <alignment horizontal="left" vertical="center"/>
    </xf>
    <xf numFmtId="0" fontId="21" fillId="8" borderId="9" xfId="1" applyFont="1" applyFill="1" applyBorder="1" applyAlignment="1">
      <alignment horizontal="left" vertical="center"/>
    </xf>
    <xf numFmtId="0" fontId="21" fillId="13" borderId="9" xfId="1" applyFont="1" applyFill="1" applyBorder="1" applyAlignment="1">
      <alignment horizontal="left" vertical="center"/>
    </xf>
    <xf numFmtId="0" fontId="12" fillId="8" borderId="27" xfId="1" applyFont="1" applyFill="1" applyBorder="1" applyAlignment="1">
      <alignment vertical="center"/>
    </xf>
    <xf numFmtId="0" fontId="12" fillId="5" borderId="27" xfId="1" applyFont="1" applyFill="1" applyBorder="1" applyAlignment="1">
      <alignment vertical="center"/>
    </xf>
    <xf numFmtId="0" fontId="12" fillId="5" borderId="52" xfId="1" applyFont="1" applyFill="1" applyBorder="1" applyAlignment="1">
      <alignment vertical="center"/>
    </xf>
    <xf numFmtId="0" fontId="27" fillId="8" borderId="41" xfId="0" applyFont="1" applyFill="1" applyBorder="1" applyAlignment="1">
      <alignment horizontal="left" vertical="center"/>
    </xf>
    <xf numFmtId="0" fontId="12" fillId="8" borderId="62" xfId="0" applyFont="1" applyFill="1" applyBorder="1" applyAlignment="1">
      <alignment vertical="center"/>
    </xf>
    <xf numFmtId="0" fontId="27" fillId="8" borderId="4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13" fillId="0" borderId="57" xfId="0" applyFont="1" applyBorder="1" applyAlignment="1">
      <alignment horizontal="left" vertical="center"/>
    </xf>
    <xf numFmtId="165" fontId="32" fillId="0" borderId="44" xfId="1" applyNumberFormat="1" applyFont="1" applyBorder="1" applyAlignment="1">
      <alignment horizontal="center" vertical="center"/>
    </xf>
    <xf numFmtId="1" fontId="32" fillId="0" borderId="48" xfId="1" applyNumberFormat="1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0" fontId="27" fillId="16" borderId="4" xfId="0" applyFont="1" applyFill="1" applyBorder="1" applyAlignment="1">
      <alignment horizontal="left" vertical="center"/>
    </xf>
    <xf numFmtId="1" fontId="39" fillId="0" borderId="48" xfId="1" applyNumberFormat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/>
    </xf>
    <xf numFmtId="0" fontId="37" fillId="0" borderId="48" xfId="1" applyFont="1" applyBorder="1" applyAlignment="1">
      <alignment horizontal="center" vertical="center"/>
    </xf>
    <xf numFmtId="1" fontId="22" fillId="0" borderId="48" xfId="1" quotePrefix="1" applyNumberFormat="1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55" xfId="0" applyFont="1" applyBorder="1" applyAlignment="1">
      <alignment vertical="center" wrapText="1"/>
    </xf>
    <xf numFmtId="0" fontId="31" fillId="6" borderId="28" xfId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12" fillId="8" borderId="52" xfId="1" applyFont="1" applyFill="1" applyBorder="1" applyAlignment="1">
      <alignment vertical="center"/>
    </xf>
    <xf numFmtId="0" fontId="12" fillId="8" borderId="5" xfId="0" applyFont="1" applyFill="1" applyBorder="1" applyAlignment="1">
      <alignment horizontal="left" vertical="center" wrapText="1"/>
    </xf>
    <xf numFmtId="0" fontId="27" fillId="8" borderId="4" xfId="0" applyFont="1" applyFill="1" applyBorder="1" applyAlignment="1">
      <alignment horizontal="left" vertical="center" wrapText="1"/>
    </xf>
    <xf numFmtId="0" fontId="27" fillId="6" borderId="32" xfId="1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left" vertical="center" wrapText="1"/>
    </xf>
    <xf numFmtId="0" fontId="27" fillId="4" borderId="44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31" fillId="8" borderId="50" xfId="0" applyFont="1" applyFill="1" applyBorder="1" applyAlignment="1">
      <alignment horizontal="right" vertical="center" wrapText="1"/>
    </xf>
    <xf numFmtId="0" fontId="44" fillId="4" borderId="45" xfId="0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right" vertical="center" wrapText="1"/>
    </xf>
    <xf numFmtId="0" fontId="21" fillId="8" borderId="9" xfId="0" applyFont="1" applyFill="1" applyBorder="1" applyAlignment="1">
      <alignment horizontal="left" vertical="center" wrapText="1"/>
    </xf>
    <xf numFmtId="1" fontId="31" fillId="6" borderId="12" xfId="0" applyNumberFormat="1" applyFont="1" applyFill="1" applyBorder="1" applyAlignment="1">
      <alignment horizontal="center" vertical="center" wrapText="1"/>
    </xf>
    <xf numFmtId="1" fontId="44" fillId="6" borderId="27" xfId="0" applyNumberFormat="1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12" fillId="14" borderId="52" xfId="0" applyFont="1" applyFill="1" applyBorder="1" applyAlignment="1">
      <alignment vertical="center"/>
    </xf>
    <xf numFmtId="0" fontId="21" fillId="8" borderId="1" xfId="0" applyFont="1" applyFill="1" applyBorder="1" applyAlignment="1">
      <alignment vertical="center" wrapText="1"/>
    </xf>
    <xf numFmtId="165" fontId="31" fillId="4" borderId="32" xfId="0" applyNumberFormat="1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justify" vertical="center" wrapText="1"/>
    </xf>
    <xf numFmtId="0" fontId="27" fillId="5" borderId="17" xfId="1" applyFont="1" applyFill="1" applyBorder="1" applyAlignment="1">
      <alignment vertical="center"/>
    </xf>
    <xf numFmtId="0" fontId="12" fillId="5" borderId="33" xfId="1" applyFont="1" applyFill="1" applyBorder="1" applyAlignment="1">
      <alignment vertical="center"/>
    </xf>
    <xf numFmtId="0" fontId="27" fillId="8" borderId="17" xfId="1" applyFont="1" applyFill="1" applyBorder="1" applyAlignment="1">
      <alignment vertical="center"/>
    </xf>
    <xf numFmtId="0" fontId="27" fillId="8" borderId="37" xfId="1" applyFont="1" applyFill="1" applyBorder="1" applyAlignment="1">
      <alignment vertical="center"/>
    </xf>
    <xf numFmtId="0" fontId="27" fillId="5" borderId="38" xfId="1" applyFont="1" applyFill="1" applyBorder="1" applyAlignment="1">
      <alignment vertical="center"/>
    </xf>
    <xf numFmtId="0" fontId="21" fillId="8" borderId="15" xfId="1" applyFont="1" applyFill="1" applyBorder="1" applyAlignment="1">
      <alignment horizontal="left" vertical="center" wrapText="1"/>
    </xf>
    <xf numFmtId="0" fontId="21" fillId="8" borderId="51" xfId="1" applyFont="1" applyFill="1" applyBorder="1" applyAlignment="1">
      <alignment vertical="center"/>
    </xf>
    <xf numFmtId="0" fontId="21" fillId="8" borderId="9" xfId="1" applyFont="1" applyFill="1" applyBorder="1" applyAlignment="1">
      <alignment horizontal="left" vertical="center" wrapText="1"/>
    </xf>
    <xf numFmtId="0" fontId="21" fillId="8" borderId="6" xfId="1" applyFont="1" applyFill="1" applyBorder="1" applyAlignment="1">
      <alignment horizontal="left" vertical="center" wrapText="1"/>
    </xf>
    <xf numFmtId="0" fontId="21" fillId="8" borderId="35" xfId="1" applyFont="1" applyFill="1" applyBorder="1" applyAlignment="1">
      <alignment vertical="center"/>
    </xf>
    <xf numFmtId="0" fontId="31" fillId="6" borderId="44" xfId="1" applyFont="1" applyFill="1" applyBorder="1" applyAlignment="1">
      <alignment horizontal="center" vertical="center"/>
    </xf>
    <xf numFmtId="0" fontId="20" fillId="6" borderId="44" xfId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31" fillId="8" borderId="4" xfId="1" applyFont="1" applyFill="1" applyBorder="1" applyAlignment="1">
      <alignment horizontal="right" vertical="center"/>
    </xf>
    <xf numFmtId="0" fontId="21" fillId="12" borderId="5" xfId="0" applyFont="1" applyFill="1" applyBorder="1" applyAlignment="1">
      <alignment vertical="center"/>
    </xf>
    <xf numFmtId="0" fontId="21" fillId="12" borderId="52" xfId="0" applyFont="1" applyFill="1" applyBorder="1" applyAlignment="1">
      <alignment vertical="center"/>
    </xf>
    <xf numFmtId="0" fontId="27" fillId="2" borderId="8" xfId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42" xfId="0" applyFont="1" applyFill="1" applyBorder="1" applyAlignment="1">
      <alignment horizontal="left" vertical="center"/>
    </xf>
    <xf numFmtId="0" fontId="27" fillId="2" borderId="26" xfId="1" applyFont="1" applyFill="1" applyBorder="1" applyAlignment="1">
      <alignment horizontal="center" vertical="center"/>
    </xf>
    <xf numFmtId="0" fontId="12" fillId="8" borderId="5" xfId="1" applyFont="1" applyFill="1" applyBorder="1" applyAlignment="1">
      <alignment horizontal="left" vertical="center"/>
    </xf>
    <xf numFmtId="0" fontId="49" fillId="0" borderId="0" xfId="0" applyFont="1"/>
    <xf numFmtId="0" fontId="27" fillId="8" borderId="17" xfId="1" applyFont="1" applyFill="1" applyBorder="1" applyAlignment="1">
      <alignment horizontal="left" vertical="center"/>
    </xf>
    <xf numFmtId="0" fontId="12" fillId="8" borderId="7" xfId="1" applyFont="1" applyFill="1" applyBorder="1" applyAlignment="1">
      <alignment vertical="center"/>
    </xf>
    <xf numFmtId="0" fontId="27" fillId="2" borderId="22" xfId="1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left" vertical="center"/>
    </xf>
    <xf numFmtId="0" fontId="41" fillId="6" borderId="27" xfId="0" applyFont="1" applyFill="1" applyBorder="1" applyAlignment="1">
      <alignment horizontal="center" vertical="center" wrapText="1"/>
    </xf>
    <xf numFmtId="0" fontId="21" fillId="8" borderId="5" xfId="1" applyFont="1" applyFill="1" applyBorder="1" applyAlignment="1">
      <alignment horizontal="left" vertical="center"/>
    </xf>
    <xf numFmtId="0" fontId="21" fillId="8" borderId="42" xfId="1" applyFont="1" applyFill="1" applyBorder="1" applyAlignment="1">
      <alignment horizontal="left" vertical="center"/>
    </xf>
    <xf numFmtId="1" fontId="32" fillId="0" borderId="44" xfId="1" quotePrefix="1" applyNumberFormat="1" applyFont="1" applyBorder="1" applyAlignment="1">
      <alignment horizontal="center" vertical="center"/>
    </xf>
    <xf numFmtId="0" fontId="12" fillId="8" borderId="51" xfId="1" applyFont="1" applyFill="1" applyBorder="1" applyAlignment="1">
      <alignment vertical="center"/>
    </xf>
    <xf numFmtId="0" fontId="41" fillId="4" borderId="28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 wrapText="1"/>
    </xf>
    <xf numFmtId="2" fontId="32" fillId="0" borderId="44" xfId="1" quotePrefix="1" applyNumberFormat="1" applyFont="1" applyBorder="1" applyAlignment="1">
      <alignment horizontal="center" vertical="center"/>
    </xf>
    <xf numFmtId="1" fontId="41" fillId="2" borderId="32" xfId="0" applyNumberFormat="1" applyFont="1" applyFill="1" applyBorder="1" applyAlignment="1">
      <alignment horizontal="center" vertical="center"/>
    </xf>
    <xf numFmtId="0" fontId="12" fillId="16" borderId="52" xfId="0" applyFont="1" applyFill="1" applyBorder="1" applyAlignment="1">
      <alignment vertical="center"/>
    </xf>
    <xf numFmtId="0" fontId="9" fillId="0" borderId="44" xfId="1" applyFont="1" applyBorder="1" applyAlignment="1">
      <alignment horizontal="center" vertical="center"/>
    </xf>
    <xf numFmtId="1" fontId="11" fillId="0" borderId="44" xfId="1" applyNumberFormat="1" applyFont="1" applyBorder="1" applyAlignment="1">
      <alignment horizontal="center" vertical="center"/>
    </xf>
    <xf numFmtId="2" fontId="16" fillId="0" borderId="44" xfId="1" quotePrefix="1" applyNumberFormat="1" applyFont="1" applyBorder="1" applyAlignment="1">
      <alignment horizontal="center" vertical="center"/>
    </xf>
    <xf numFmtId="0" fontId="31" fillId="8" borderId="19" xfId="1" applyFont="1" applyFill="1" applyBorder="1" applyAlignment="1">
      <alignment horizontal="left" vertical="center"/>
    </xf>
    <xf numFmtId="0" fontId="21" fillId="8" borderId="20" xfId="1" applyFont="1" applyFill="1" applyBorder="1" applyAlignment="1">
      <alignment horizontal="left" vertical="center"/>
    </xf>
    <xf numFmtId="0" fontId="31" fillId="6" borderId="11" xfId="1" applyFont="1" applyFill="1" applyBorder="1" applyAlignment="1">
      <alignment horizontal="center" vertical="center"/>
    </xf>
    <xf numFmtId="1" fontId="11" fillId="0" borderId="48" xfId="1" applyNumberFormat="1" applyFont="1" applyBorder="1" applyAlignment="1">
      <alignment horizontal="center" vertical="center"/>
    </xf>
    <xf numFmtId="0" fontId="27" fillId="17" borderId="4" xfId="0" applyFont="1" applyFill="1" applyBorder="1" applyAlignment="1">
      <alignment horizontal="left" vertical="center"/>
    </xf>
    <xf numFmtId="0" fontId="27" fillId="18" borderId="4" xfId="0" applyFont="1" applyFill="1" applyBorder="1" applyAlignment="1">
      <alignment horizontal="left" vertical="center"/>
    </xf>
    <xf numFmtId="0" fontId="12" fillId="18" borderId="52" xfId="0" applyFont="1" applyFill="1" applyBorder="1" applyAlignment="1">
      <alignment vertical="center"/>
    </xf>
    <xf numFmtId="0" fontId="30" fillId="17" borderId="50" xfId="0" applyFont="1" applyFill="1" applyBorder="1" applyAlignment="1">
      <alignment vertical="center"/>
    </xf>
    <xf numFmtId="0" fontId="33" fillId="17" borderId="66" xfId="0" applyFont="1" applyFill="1" applyBorder="1" applyAlignment="1">
      <alignment horizontal="right" vertical="center"/>
    </xf>
    <xf numFmtId="0" fontId="29" fillId="17" borderId="39" xfId="0" applyFont="1" applyFill="1" applyBorder="1" applyAlignment="1">
      <alignment horizontal="left" vertical="center"/>
    </xf>
    <xf numFmtId="0" fontId="29" fillId="17" borderId="59" xfId="0" applyFont="1" applyFill="1" applyBorder="1" applyAlignment="1">
      <alignment vertical="center"/>
    </xf>
    <xf numFmtId="0" fontId="27" fillId="17" borderId="4" xfId="0" quotePrefix="1" applyFont="1" applyFill="1" applyBorder="1" applyAlignment="1">
      <alignment horizontal="left" vertical="center"/>
    </xf>
    <xf numFmtId="0" fontId="27" fillId="18" borderId="19" xfId="0" applyFont="1" applyFill="1" applyBorder="1" applyAlignment="1">
      <alignment horizontal="left" vertical="center"/>
    </xf>
    <xf numFmtId="0" fontId="12" fillId="18" borderId="34" xfId="0" applyFont="1" applyFill="1" applyBorder="1" applyAlignment="1">
      <alignment vertical="center"/>
    </xf>
    <xf numFmtId="0" fontId="27" fillId="19" borderId="37" xfId="1" applyFont="1" applyFill="1" applyBorder="1" applyAlignment="1">
      <alignment vertical="center"/>
    </xf>
    <xf numFmtId="0" fontId="12" fillId="19" borderId="42" xfId="1" applyFont="1" applyFill="1" applyBorder="1" applyAlignment="1">
      <alignment horizontal="left" vertical="center" wrapText="1"/>
    </xf>
    <xf numFmtId="0" fontId="12" fillId="19" borderId="62" xfId="1" applyFont="1" applyFill="1" applyBorder="1" applyAlignment="1">
      <alignment vertical="center"/>
    </xf>
    <xf numFmtId="0" fontId="31" fillId="19" borderId="4" xfId="1" applyFont="1" applyFill="1" applyBorder="1" applyAlignment="1">
      <alignment vertical="center"/>
    </xf>
    <xf numFmtId="0" fontId="21" fillId="19" borderId="5" xfId="1" applyFont="1" applyFill="1" applyBorder="1" applyAlignment="1">
      <alignment horizontal="left" vertical="center"/>
    </xf>
    <xf numFmtId="0" fontId="21" fillId="19" borderId="52" xfId="1" applyFont="1" applyFill="1" applyBorder="1" applyAlignment="1">
      <alignment vertical="center"/>
    </xf>
    <xf numFmtId="0" fontId="27" fillId="19" borderId="40" xfId="1" applyFont="1" applyFill="1" applyBorder="1" applyAlignment="1">
      <alignment vertical="center"/>
    </xf>
    <xf numFmtId="0" fontId="12" fillId="19" borderId="6" xfId="1" applyFont="1" applyFill="1" applyBorder="1" applyAlignment="1">
      <alignment horizontal="left" vertical="center" wrapText="1"/>
    </xf>
    <xf numFmtId="0" fontId="12" fillId="19" borderId="35" xfId="1" applyFont="1" applyFill="1" applyBorder="1" applyAlignment="1">
      <alignment vertical="center"/>
    </xf>
    <xf numFmtId="0" fontId="36" fillId="0" borderId="45" xfId="0" applyFont="1" applyBorder="1" applyAlignment="1">
      <alignment horizontal="center" vertical="center"/>
    </xf>
    <xf numFmtId="0" fontId="31" fillId="19" borderId="19" xfId="1" applyFont="1" applyFill="1" applyBorder="1" applyAlignment="1">
      <alignment vertical="center"/>
    </xf>
    <xf numFmtId="0" fontId="21" fillId="19" borderId="20" xfId="1" applyFont="1" applyFill="1" applyBorder="1" applyAlignment="1">
      <alignment horizontal="left" vertical="center"/>
    </xf>
    <xf numFmtId="0" fontId="21" fillId="19" borderId="34" xfId="1" applyFont="1" applyFill="1" applyBorder="1" applyAlignment="1">
      <alignment vertical="center"/>
    </xf>
    <xf numFmtId="0" fontId="20" fillId="6" borderId="22" xfId="1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32" fillId="0" borderId="46" xfId="1" quotePrefix="1" applyFont="1" applyBorder="1" applyAlignment="1">
      <alignment horizontal="center" vertical="center"/>
    </xf>
    <xf numFmtId="0" fontId="41" fillId="6" borderId="44" xfId="1" applyFont="1" applyFill="1" applyBorder="1" applyAlignment="1">
      <alignment horizontal="center" vertical="center"/>
    </xf>
    <xf numFmtId="0" fontId="41" fillId="6" borderId="32" xfId="1" applyFont="1" applyFill="1" applyBorder="1" applyAlignment="1">
      <alignment horizontal="center" vertical="center"/>
    </xf>
    <xf numFmtId="0" fontId="27" fillId="19" borderId="46" xfId="1" applyFont="1" applyFill="1" applyBorder="1" applyAlignment="1">
      <alignment vertical="center"/>
    </xf>
    <xf numFmtId="0" fontId="12" fillId="19" borderId="56" xfId="1" applyFont="1" applyFill="1" applyBorder="1" applyAlignment="1">
      <alignment horizontal="left" vertical="center" wrapText="1"/>
    </xf>
    <xf numFmtId="0" fontId="12" fillId="19" borderId="61" xfId="1" applyFont="1" applyFill="1" applyBorder="1" applyAlignment="1">
      <alignment vertical="center"/>
    </xf>
    <xf numFmtId="0" fontId="27" fillId="6" borderId="48" xfId="1" applyFont="1" applyFill="1" applyBorder="1" applyAlignment="1">
      <alignment horizontal="center" vertical="center"/>
    </xf>
    <xf numFmtId="0" fontId="41" fillId="6" borderId="49" xfId="1" applyFont="1" applyFill="1" applyBorder="1" applyAlignment="1">
      <alignment horizontal="center" vertical="center"/>
    </xf>
    <xf numFmtId="0" fontId="27" fillId="19" borderId="68" xfId="1" applyFont="1" applyFill="1" applyBorder="1" applyAlignment="1">
      <alignment vertical="center"/>
    </xf>
    <xf numFmtId="0" fontId="12" fillId="19" borderId="14" xfId="1" applyFont="1" applyFill="1" applyBorder="1" applyAlignment="1">
      <alignment horizontal="left" vertical="center" wrapText="1"/>
    </xf>
    <xf numFmtId="0" fontId="12" fillId="19" borderId="51" xfId="1" applyFont="1" applyFill="1" applyBorder="1" applyAlignment="1">
      <alignment vertical="center"/>
    </xf>
    <xf numFmtId="0" fontId="27" fillId="6" borderId="8" xfId="1" applyFont="1" applyFill="1" applyBorder="1" applyAlignment="1">
      <alignment horizontal="center" vertical="center"/>
    </xf>
    <xf numFmtId="0" fontId="41" fillId="6" borderId="16" xfId="1" applyFont="1" applyFill="1" applyBorder="1" applyAlignment="1">
      <alignment horizontal="center" vertical="center"/>
    </xf>
    <xf numFmtId="0" fontId="31" fillId="19" borderId="17" xfId="1" applyFont="1" applyFill="1" applyBorder="1" applyAlignment="1">
      <alignment vertical="center"/>
    </xf>
    <xf numFmtId="0" fontId="21" fillId="19" borderId="6" xfId="1" applyFont="1" applyFill="1" applyBorder="1" applyAlignment="1">
      <alignment horizontal="left" vertical="center"/>
    </xf>
    <xf numFmtId="0" fontId="21" fillId="19" borderId="35" xfId="1" applyFont="1" applyFill="1" applyBorder="1" applyAlignment="1">
      <alignment vertical="center"/>
    </xf>
    <xf numFmtId="0" fontId="27" fillId="19" borderId="58" xfId="1" applyFont="1" applyFill="1" applyBorder="1" applyAlignment="1">
      <alignment vertical="center"/>
    </xf>
    <xf numFmtId="0" fontId="12" fillId="19" borderId="24" xfId="1" applyFont="1" applyFill="1" applyBorder="1" applyAlignment="1">
      <alignment horizontal="left" vertical="center" wrapText="1"/>
    </xf>
    <xf numFmtId="0" fontId="12" fillId="19" borderId="60" xfId="1" applyFont="1" applyFill="1" applyBorder="1" applyAlignment="1">
      <alignment vertical="center"/>
    </xf>
    <xf numFmtId="0" fontId="27" fillId="6" borderId="26" xfId="1" applyFont="1" applyFill="1" applyBorder="1" applyAlignment="1">
      <alignment horizontal="center" vertical="center"/>
    </xf>
    <xf numFmtId="0" fontId="41" fillId="6" borderId="25" xfId="1" applyFont="1" applyFill="1" applyBorder="1" applyAlignment="1">
      <alignment horizontal="center" vertical="center"/>
    </xf>
    <xf numFmtId="0" fontId="25" fillId="6" borderId="12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vertical="center"/>
    </xf>
    <xf numFmtId="49" fontId="27" fillId="6" borderId="12" xfId="1" applyNumberFormat="1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31" fillId="0" borderId="55" xfId="2" applyFont="1" applyBorder="1" applyAlignment="1">
      <alignment vertical="center" wrapText="1"/>
    </xf>
    <xf numFmtId="0" fontId="18" fillId="0" borderId="56" xfId="2" applyFont="1" applyBorder="1" applyAlignment="1">
      <alignment vertical="center" wrapText="1"/>
    </xf>
    <xf numFmtId="0" fontId="18" fillId="0" borderId="61" xfId="2" applyFont="1" applyBorder="1" applyAlignment="1">
      <alignment vertical="center"/>
    </xf>
    <xf numFmtId="1" fontId="11" fillId="0" borderId="44" xfId="2" applyNumberFormat="1" applyFont="1" applyBorder="1" applyAlignment="1">
      <alignment horizontal="center" vertical="center" wrapText="1"/>
    </xf>
    <xf numFmtId="1" fontId="14" fillId="0" borderId="48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28" fillId="3" borderId="0" xfId="2" applyFont="1" applyFill="1" applyAlignment="1">
      <alignment vertical="center"/>
    </xf>
    <xf numFmtId="0" fontId="20" fillId="0" borderId="44" xfId="2" applyFont="1" applyBorder="1" applyAlignment="1">
      <alignment horizontal="center" vertical="center" wrapText="1"/>
    </xf>
    <xf numFmtId="0" fontId="23" fillId="0" borderId="49" xfId="2" applyFont="1" applyBorder="1" applyAlignment="1">
      <alignment horizontal="center" vertical="center"/>
    </xf>
    <xf numFmtId="0" fontId="21" fillId="0" borderId="0" xfId="2" applyFont="1"/>
    <xf numFmtId="0" fontId="40" fillId="0" borderId="0" xfId="2" applyFont="1"/>
    <xf numFmtId="0" fontId="20" fillId="6" borderId="37" xfId="1" applyFont="1" applyFill="1" applyBorder="1" applyAlignment="1">
      <alignment horizontal="center" vertical="center"/>
    </xf>
    <xf numFmtId="0" fontId="27" fillId="0" borderId="55" xfId="1" applyFont="1" applyBorder="1" applyAlignment="1">
      <alignment horizontal="left" vertical="center" wrapText="1"/>
    </xf>
    <xf numFmtId="0" fontId="13" fillId="0" borderId="56" xfId="1" applyFont="1" applyBorder="1" applyAlignment="1">
      <alignment vertical="center"/>
    </xf>
    <xf numFmtId="0" fontId="13" fillId="0" borderId="61" xfId="1" applyFont="1" applyBorder="1" applyAlignment="1">
      <alignment horizontal="left" vertical="center"/>
    </xf>
    <xf numFmtId="1" fontId="11" fillId="0" borderId="44" xfId="1" applyNumberFormat="1" applyFont="1" applyBorder="1" applyAlignment="1">
      <alignment horizontal="center" vertical="center" wrapText="1"/>
    </xf>
    <xf numFmtId="1" fontId="14" fillId="0" borderId="49" xfId="1" applyNumberFormat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1" fontId="35" fillId="0" borderId="49" xfId="1" applyNumberFormat="1" applyFont="1" applyBorder="1" applyAlignment="1">
      <alignment horizontal="center" vertical="center"/>
    </xf>
    <xf numFmtId="0" fontId="27" fillId="8" borderId="13" xfId="1" applyFont="1" applyFill="1" applyBorder="1" applyAlignment="1">
      <alignment vertical="center"/>
    </xf>
    <xf numFmtId="0" fontId="12" fillId="8" borderId="14" xfId="1" applyFont="1" applyFill="1" applyBorder="1" applyAlignment="1">
      <alignment vertical="center"/>
    </xf>
    <xf numFmtId="0" fontId="12" fillId="8" borderId="15" xfId="1" applyFont="1" applyFill="1" applyBorder="1" applyAlignment="1">
      <alignment vertical="center"/>
    </xf>
    <xf numFmtId="1" fontId="41" fillId="6" borderId="8" xfId="1" applyNumberFormat="1" applyFont="1" applyFill="1" applyBorder="1" applyAlignment="1">
      <alignment horizontal="center" vertical="center"/>
    </xf>
    <xf numFmtId="1" fontId="41" fillId="6" borderId="12" xfId="1" applyNumberFormat="1" applyFont="1" applyFill="1" applyBorder="1" applyAlignment="1">
      <alignment horizontal="center" vertical="center"/>
    </xf>
    <xf numFmtId="0" fontId="27" fillId="7" borderId="17" xfId="1" applyFont="1" applyFill="1" applyBorder="1" applyAlignment="1">
      <alignment vertical="center"/>
    </xf>
    <xf numFmtId="0" fontId="12" fillId="7" borderId="6" xfId="1" applyFont="1" applyFill="1" applyBorder="1" applyAlignment="1">
      <alignment vertical="center"/>
    </xf>
    <xf numFmtId="0" fontId="12" fillId="7" borderId="33" xfId="1" applyFont="1" applyFill="1" applyBorder="1" applyAlignment="1">
      <alignment vertical="center"/>
    </xf>
    <xf numFmtId="1" fontId="41" fillId="6" borderId="18" xfId="1" applyNumberFormat="1" applyFont="1" applyFill="1" applyBorder="1" applyAlignment="1">
      <alignment horizontal="center" vertical="center"/>
    </xf>
    <xf numFmtId="0" fontId="27" fillId="7" borderId="4" xfId="1" applyFont="1" applyFill="1" applyBorder="1" applyAlignment="1">
      <alignment vertical="center"/>
    </xf>
    <xf numFmtId="0" fontId="12" fillId="7" borderId="5" xfId="1" applyFont="1" applyFill="1" applyBorder="1" applyAlignment="1">
      <alignment vertical="center"/>
    </xf>
    <xf numFmtId="0" fontId="12" fillId="7" borderId="9" xfId="1" applyFont="1" applyFill="1" applyBorder="1" applyAlignment="1">
      <alignment vertical="center"/>
    </xf>
    <xf numFmtId="0" fontId="27" fillId="7" borderId="19" xfId="1" applyFont="1" applyFill="1" applyBorder="1" applyAlignment="1">
      <alignment vertical="center"/>
    </xf>
    <xf numFmtId="0" fontId="12" fillId="7" borderId="20" xfId="1" applyFont="1" applyFill="1" applyBorder="1" applyAlignment="1">
      <alignment vertical="center"/>
    </xf>
    <xf numFmtId="1" fontId="41" fillId="6" borderId="22" xfId="1" applyNumberFormat="1" applyFont="1" applyFill="1" applyBorder="1" applyAlignment="1">
      <alignment horizontal="center" vertical="center"/>
    </xf>
    <xf numFmtId="1" fontId="35" fillId="0" borderId="44" xfId="1" applyNumberFormat="1" applyFont="1" applyBorder="1" applyAlignment="1">
      <alignment horizontal="center" vertical="center"/>
    </xf>
    <xf numFmtId="0" fontId="27" fillId="8" borderId="13" xfId="1" applyFont="1" applyFill="1" applyBorder="1" applyAlignment="1">
      <alignment horizontal="left" vertical="center"/>
    </xf>
    <xf numFmtId="1" fontId="41" fillId="2" borderId="8" xfId="1" applyNumberFormat="1" applyFont="1" applyFill="1" applyBorder="1" applyAlignment="1">
      <alignment horizontal="center" vertical="center"/>
    </xf>
    <xf numFmtId="1" fontId="41" fillId="2" borderId="12" xfId="1" applyNumberFormat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vertical="center"/>
    </xf>
    <xf numFmtId="1" fontId="41" fillId="2" borderId="18" xfId="1" applyNumberFormat="1" applyFont="1" applyFill="1" applyBorder="1" applyAlignment="1">
      <alignment horizontal="center" vertical="center"/>
    </xf>
    <xf numFmtId="0" fontId="27" fillId="7" borderId="17" xfId="1" applyFont="1" applyFill="1" applyBorder="1" applyAlignment="1">
      <alignment horizontal="left" vertical="center"/>
    </xf>
    <xf numFmtId="0" fontId="12" fillId="7" borderId="7" xfId="1" applyFont="1" applyFill="1" applyBorder="1" applyAlignment="1">
      <alignment vertical="center"/>
    </xf>
    <xf numFmtId="0" fontId="27" fillId="7" borderId="4" xfId="1" applyFont="1" applyFill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" fontId="41" fillId="2" borderId="16" xfId="1" applyNumberFormat="1" applyFont="1" applyFill="1" applyBorder="1" applyAlignment="1">
      <alignment horizontal="center" vertical="center"/>
    </xf>
    <xf numFmtId="1" fontId="41" fillId="2" borderId="27" xfId="1" applyNumberFormat="1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vertical="center"/>
    </xf>
    <xf numFmtId="0" fontId="12" fillId="7" borderId="52" xfId="1" applyFont="1" applyFill="1" applyBorder="1" applyAlignment="1">
      <alignment vertical="center"/>
    </xf>
    <xf numFmtId="0" fontId="44" fillId="6" borderId="27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vertical="center"/>
    </xf>
    <xf numFmtId="1" fontId="38" fillId="0" borderId="48" xfId="1" applyNumberFormat="1" applyFont="1" applyBorder="1" applyAlignment="1">
      <alignment horizontal="center" vertical="center"/>
    </xf>
    <xf numFmtId="0" fontId="32" fillId="0" borderId="46" xfId="1" applyFont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47" fillId="15" borderId="32" xfId="20" applyFont="1" applyFill="1" applyBorder="1" applyAlignment="1">
      <alignment horizontal="center" vertical="center"/>
    </xf>
    <xf numFmtId="1" fontId="41" fillId="2" borderId="22" xfId="0" applyNumberFormat="1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center" wrapText="1"/>
    </xf>
    <xf numFmtId="0" fontId="21" fillId="8" borderId="9" xfId="0" applyFont="1" applyFill="1" applyBorder="1" applyAlignment="1">
      <alignment vertical="center" wrapText="1"/>
    </xf>
    <xf numFmtId="0" fontId="21" fillId="12" borderId="9" xfId="0" applyFont="1" applyFill="1" applyBorder="1" applyAlignment="1">
      <alignment vertical="center"/>
    </xf>
    <xf numFmtId="0" fontId="31" fillId="8" borderId="50" xfId="1" applyFont="1" applyFill="1" applyBorder="1" applyAlignment="1">
      <alignment vertical="center"/>
    </xf>
    <xf numFmtId="0" fontId="21" fillId="8" borderId="39" xfId="1" applyFont="1" applyFill="1" applyBorder="1" applyAlignment="1">
      <alignment horizontal="left" vertical="center"/>
    </xf>
    <xf numFmtId="0" fontId="31" fillId="13" borderId="4" xfId="1" applyFont="1" applyFill="1" applyBorder="1" applyAlignment="1">
      <alignment horizontal="left" vertical="center"/>
    </xf>
    <xf numFmtId="0" fontId="21" fillId="13" borderId="5" xfId="1" applyFont="1" applyFill="1" applyBorder="1" applyAlignment="1">
      <alignment horizontal="left" vertical="center"/>
    </xf>
    <xf numFmtId="0" fontId="21" fillId="13" borderId="9" xfId="1" applyFont="1" applyFill="1" applyBorder="1" applyAlignment="1">
      <alignment vertical="center"/>
    </xf>
    <xf numFmtId="0" fontId="10" fillId="8" borderId="5" xfId="1" applyFont="1" applyFill="1" applyBorder="1" applyAlignment="1">
      <alignment vertical="center"/>
    </xf>
    <xf numFmtId="0" fontId="31" fillId="8" borderId="19" xfId="1" applyFont="1" applyFill="1" applyBorder="1" applyAlignment="1">
      <alignment vertical="center"/>
    </xf>
    <xf numFmtId="0" fontId="12" fillId="8" borderId="20" xfId="0" applyFont="1" applyFill="1" applyBorder="1" applyAlignment="1">
      <alignment vertical="center" wrapText="1"/>
    </xf>
    <xf numFmtId="0" fontId="21" fillId="8" borderId="21" xfId="1" applyFont="1" applyFill="1" applyBorder="1" applyAlignment="1">
      <alignment vertical="center" wrapText="1"/>
    </xf>
    <xf numFmtId="0" fontId="44" fillId="6" borderId="11" xfId="1" applyFont="1" applyFill="1" applyBorder="1" applyAlignment="1">
      <alignment horizontal="center" vertical="center"/>
    </xf>
    <xf numFmtId="2" fontId="37" fillId="0" borderId="48" xfId="1" applyNumberFormat="1" applyFont="1" applyBorder="1" applyAlignment="1">
      <alignment horizontal="center" vertical="center"/>
    </xf>
    <xf numFmtId="2" fontId="22" fillId="0" borderId="48" xfId="1" applyNumberFormat="1" applyFont="1" applyBorder="1" applyAlignment="1">
      <alignment horizontal="center" vertical="center"/>
    </xf>
    <xf numFmtId="0" fontId="12" fillId="8" borderId="43" xfId="0" applyFont="1" applyFill="1" applyBorder="1" applyAlignment="1">
      <alignment horizontal="left" vertical="center" wrapText="1"/>
    </xf>
    <xf numFmtId="0" fontId="31" fillId="11" borderId="17" xfId="0" applyFont="1" applyFill="1" applyBorder="1" applyAlignment="1">
      <alignment horizontal="right" vertical="center"/>
    </xf>
    <xf numFmtId="0" fontId="21" fillId="11" borderId="7" xfId="0" applyFont="1" applyFill="1" applyBorder="1" applyAlignment="1">
      <alignment horizontal="left" vertical="center"/>
    </xf>
    <xf numFmtId="0" fontId="21" fillId="11" borderId="35" xfId="0" applyFont="1" applyFill="1" applyBorder="1" applyAlignment="1">
      <alignment vertical="center"/>
    </xf>
    <xf numFmtId="0" fontId="31" fillId="8" borderId="17" xfId="0" applyFont="1" applyFill="1" applyBorder="1" applyAlignment="1">
      <alignment horizontal="right" vertical="center" wrapText="1"/>
    </xf>
    <xf numFmtId="0" fontId="21" fillId="8" borderId="7" xfId="0" applyFont="1" applyFill="1" applyBorder="1" applyAlignment="1">
      <alignment horizontal="left" vertical="center" wrapText="1"/>
    </xf>
    <xf numFmtId="0" fontId="41" fillId="2" borderId="3" xfId="0" applyFont="1" applyFill="1" applyBorder="1" applyAlignment="1">
      <alignment horizontal="center" vertical="center"/>
    </xf>
    <xf numFmtId="0" fontId="44" fillId="6" borderId="18" xfId="1" applyFont="1" applyFill="1" applyBorder="1" applyAlignment="1">
      <alignment horizontal="center" vertical="center"/>
    </xf>
    <xf numFmtId="0" fontId="21" fillId="13" borderId="6" xfId="1" applyFont="1" applyFill="1" applyBorder="1" applyAlignment="1">
      <alignment horizontal="left" vertical="center" wrapText="1"/>
    </xf>
    <xf numFmtId="0" fontId="21" fillId="13" borderId="35" xfId="1" applyFont="1" applyFill="1" applyBorder="1" applyAlignment="1">
      <alignment vertical="center"/>
    </xf>
    <xf numFmtId="0" fontId="21" fillId="8" borderId="7" xfId="1" applyFont="1" applyFill="1" applyBorder="1" applyAlignment="1">
      <alignment horizontal="left" vertical="center"/>
    </xf>
    <xf numFmtId="0" fontId="31" fillId="6" borderId="32" xfId="1" applyFont="1" applyFill="1" applyBorder="1" applyAlignment="1">
      <alignment horizontal="center" vertical="center"/>
    </xf>
    <xf numFmtId="0" fontId="31" fillId="6" borderId="40" xfId="1" applyFont="1" applyFill="1" applyBorder="1" applyAlignment="1">
      <alignment horizontal="center" vertical="center"/>
    </xf>
    <xf numFmtId="0" fontId="31" fillId="6" borderId="64" xfId="1" applyFont="1" applyFill="1" applyBorder="1" applyAlignment="1">
      <alignment horizontal="center" vertical="center"/>
    </xf>
    <xf numFmtId="0" fontId="31" fillId="6" borderId="79" xfId="1" quotePrefix="1" applyFont="1" applyFill="1" applyBorder="1" applyAlignment="1">
      <alignment horizontal="center" vertical="center"/>
    </xf>
    <xf numFmtId="165" fontId="31" fillId="6" borderId="40" xfId="1" applyNumberFormat="1" applyFont="1" applyFill="1" applyBorder="1" applyAlignment="1">
      <alignment horizontal="center" vertical="center"/>
    </xf>
    <xf numFmtId="0" fontId="31" fillId="6" borderId="38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vertical="center"/>
    </xf>
    <xf numFmtId="0" fontId="12" fillId="8" borderId="3" xfId="1" applyFont="1" applyFill="1" applyBorder="1" applyAlignment="1">
      <alignment vertical="center"/>
    </xf>
    <xf numFmtId="165" fontId="31" fillId="4" borderId="12" xfId="0" applyNumberFormat="1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right" vertical="center"/>
    </xf>
    <xf numFmtId="0" fontId="21" fillId="11" borderId="9" xfId="0" applyFont="1" applyFill="1" applyBorder="1" applyAlignment="1">
      <alignment horizontal="left" vertical="center"/>
    </xf>
    <xf numFmtId="0" fontId="21" fillId="11" borderId="52" xfId="0" applyFont="1" applyFill="1" applyBorder="1" applyAlignment="1">
      <alignment vertical="center"/>
    </xf>
    <xf numFmtId="0" fontId="27" fillId="5" borderId="50" xfId="1" applyFont="1" applyFill="1" applyBorder="1" applyAlignment="1">
      <alignment vertical="center"/>
    </xf>
    <xf numFmtId="0" fontId="12" fillId="5" borderId="39" xfId="1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vertical="center"/>
    </xf>
    <xf numFmtId="0" fontId="21" fillId="13" borderId="5" xfId="1" applyFont="1" applyFill="1" applyBorder="1" applyAlignment="1">
      <alignment horizontal="left" vertical="center" wrapText="1"/>
    </xf>
    <xf numFmtId="0" fontId="21" fillId="13" borderId="27" xfId="1" applyFont="1" applyFill="1" applyBorder="1" applyAlignment="1">
      <alignment vertical="center"/>
    </xf>
    <xf numFmtId="0" fontId="21" fillId="8" borderId="34" xfId="1" applyFont="1" applyFill="1" applyBorder="1" applyAlignment="1">
      <alignment vertical="center" wrapText="1"/>
    </xf>
    <xf numFmtId="0" fontId="27" fillId="20" borderId="4" xfId="0" applyFont="1" applyFill="1" applyBorder="1" applyAlignment="1">
      <alignment wrapText="1"/>
    </xf>
    <xf numFmtId="0" fontId="27" fillId="22" borderId="4" xfId="0" applyFont="1" applyFill="1" applyBorder="1" applyAlignment="1">
      <alignment wrapText="1"/>
    </xf>
    <xf numFmtId="0" fontId="12" fillId="20" borderId="97" xfId="0" applyFont="1" applyFill="1" applyBorder="1" applyAlignment="1">
      <alignment wrapText="1"/>
    </xf>
    <xf numFmtId="0" fontId="27" fillId="2" borderId="98" xfId="0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41" fillId="6" borderId="102" xfId="0" applyNumberFormat="1" applyFont="1" applyFill="1" applyBorder="1" applyAlignment="1">
      <alignment horizontal="center" vertical="center"/>
    </xf>
    <xf numFmtId="0" fontId="27" fillId="23" borderId="103" xfId="0" applyFont="1" applyFill="1" applyBorder="1" applyAlignment="1">
      <alignment horizontal="left" vertical="center"/>
    </xf>
    <xf numFmtId="0" fontId="12" fillId="23" borderId="104" xfId="0" applyFont="1" applyFill="1" applyBorder="1" applyAlignment="1">
      <alignment horizontal="left" vertical="center"/>
    </xf>
    <xf numFmtId="0" fontId="12" fillId="23" borderId="105" xfId="1" applyFont="1" applyFill="1" applyBorder="1" applyAlignment="1">
      <alignment horizontal="left" vertical="center"/>
    </xf>
    <xf numFmtId="0" fontId="27" fillId="23" borderId="89" xfId="0" applyFont="1" applyFill="1" applyBorder="1" applyAlignment="1">
      <alignment horizontal="left" vertical="center"/>
    </xf>
    <xf numFmtId="0" fontId="12" fillId="23" borderId="88" xfId="0" applyFont="1" applyFill="1" applyBorder="1" applyAlignment="1">
      <alignment horizontal="left" vertical="center"/>
    </xf>
    <xf numFmtId="0" fontId="12" fillId="23" borderId="90" xfId="1" applyFont="1" applyFill="1" applyBorder="1" applyAlignment="1">
      <alignment horizontal="left" vertical="center"/>
    </xf>
    <xf numFmtId="0" fontId="27" fillId="23" borderId="91" xfId="0" applyFont="1" applyFill="1" applyBorder="1" applyAlignment="1">
      <alignment horizontal="left" vertical="center"/>
    </xf>
    <xf numFmtId="0" fontId="12" fillId="23" borderId="92" xfId="0" applyFont="1" applyFill="1" applyBorder="1" applyAlignment="1">
      <alignment horizontal="left" vertical="center"/>
    </xf>
    <xf numFmtId="0" fontId="12" fillId="23" borderId="93" xfId="1" applyFont="1" applyFill="1" applyBorder="1" applyAlignment="1">
      <alignment horizontal="left" vertical="center"/>
    </xf>
    <xf numFmtId="0" fontId="41" fillId="6" borderId="106" xfId="1" applyFont="1" applyFill="1" applyBorder="1" applyAlignment="1">
      <alignment horizontal="center" vertical="center"/>
    </xf>
    <xf numFmtId="0" fontId="41" fillId="6" borderId="99" xfId="1" applyFont="1" applyFill="1" applyBorder="1" applyAlignment="1">
      <alignment horizontal="center" vertical="center"/>
    </xf>
    <xf numFmtId="0" fontId="27" fillId="6" borderId="107" xfId="1" applyFont="1" applyFill="1" applyBorder="1" applyAlignment="1">
      <alignment horizontal="center" vertical="center"/>
    </xf>
    <xf numFmtId="0" fontId="27" fillId="6" borderId="73" xfId="1" applyFont="1" applyFill="1" applyBorder="1" applyAlignment="1">
      <alignment horizontal="center" vertical="center"/>
    </xf>
    <xf numFmtId="0" fontId="27" fillId="6" borderId="108" xfId="1" applyFont="1" applyFill="1" applyBorder="1" applyAlignment="1">
      <alignment horizontal="center" vertical="center"/>
    </xf>
    <xf numFmtId="0" fontId="12" fillId="8" borderId="43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31" fillId="6" borderId="22" xfId="0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7" borderId="21" xfId="1" applyFont="1" applyFill="1" applyBorder="1" applyAlignment="1">
      <alignment vertical="center"/>
    </xf>
    <xf numFmtId="0" fontId="12" fillId="20" borderId="14" xfId="0" applyFont="1" applyFill="1" applyBorder="1" applyAlignment="1">
      <alignment wrapText="1"/>
    </xf>
    <xf numFmtId="0" fontId="27" fillId="8" borderId="17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27" fillId="8" borderId="13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27" fillId="4" borderId="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left" vertical="center"/>
    </xf>
    <xf numFmtId="1" fontId="44" fillId="6" borderId="28" xfId="0" applyNumberFormat="1" applyFont="1" applyFill="1" applyBorder="1" applyAlignment="1">
      <alignment horizontal="center" vertical="center" wrapText="1"/>
    </xf>
    <xf numFmtId="1" fontId="23" fillId="0" borderId="49" xfId="2" applyNumberFormat="1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12" fillId="22" borderId="77" xfId="0" applyFont="1" applyFill="1" applyBorder="1" applyAlignment="1">
      <alignment wrapText="1"/>
    </xf>
    <xf numFmtId="1" fontId="41" fillId="2" borderId="74" xfId="0" applyNumberFormat="1" applyFont="1" applyFill="1" applyBorder="1" applyAlignment="1">
      <alignment horizontal="center" vertical="center"/>
    </xf>
    <xf numFmtId="1" fontId="10" fillId="2" borderId="74" xfId="0" applyNumberFormat="1" applyFont="1" applyFill="1" applyBorder="1" applyAlignment="1">
      <alignment horizontal="center" vertical="center"/>
    </xf>
    <xf numFmtId="0" fontId="10" fillId="6" borderId="74" xfId="0" applyFont="1" applyFill="1" applyBorder="1" applyAlignment="1">
      <alignment horizontal="center" vertical="center"/>
    </xf>
    <xf numFmtId="0" fontId="27" fillId="22" borderId="19" xfId="0" applyFont="1" applyFill="1" applyBorder="1" applyAlignment="1">
      <alignment wrapText="1"/>
    </xf>
    <xf numFmtId="0" fontId="12" fillId="22" borderId="114" xfId="0" applyFont="1" applyFill="1" applyBorder="1" applyAlignment="1">
      <alignment wrapText="1"/>
    </xf>
    <xf numFmtId="0" fontId="27" fillId="2" borderId="115" xfId="0" applyFont="1" applyFill="1" applyBorder="1" applyAlignment="1">
      <alignment horizontal="center" vertical="center"/>
    </xf>
    <xf numFmtId="0" fontId="10" fillId="6" borderId="112" xfId="0" applyFont="1" applyFill="1" applyBorder="1" applyAlignment="1">
      <alignment horizontal="center" vertical="center"/>
    </xf>
    <xf numFmtId="0" fontId="27" fillId="22" borderId="116" xfId="0" applyFont="1" applyFill="1" applyBorder="1" applyAlignment="1">
      <alignment wrapText="1"/>
    </xf>
    <xf numFmtId="0" fontId="12" fillId="22" borderId="115" xfId="0" applyFont="1" applyFill="1" applyBorder="1" applyAlignment="1">
      <alignment wrapText="1"/>
    </xf>
    <xf numFmtId="165" fontId="41" fillId="2" borderId="118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  <xf numFmtId="0" fontId="27" fillId="2" borderId="119" xfId="0" applyFont="1" applyFill="1" applyBorder="1" applyAlignment="1">
      <alignment horizontal="center" vertical="center"/>
    </xf>
    <xf numFmtId="1" fontId="41" fillId="2" borderId="120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0" fontId="20" fillId="6" borderId="18" xfId="1" applyFont="1" applyFill="1" applyBorder="1" applyAlignment="1">
      <alignment horizontal="center" vertical="center"/>
    </xf>
    <xf numFmtId="0" fontId="12" fillId="19" borderId="20" xfId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165" fontId="1" fillId="0" borderId="0" xfId="0" applyNumberFormat="1" applyFont="1"/>
    <xf numFmtId="1" fontId="1" fillId="0" borderId="0" xfId="0" applyNumberFormat="1" applyFont="1"/>
    <xf numFmtId="0" fontId="27" fillId="0" borderId="122" xfId="0" applyFont="1" applyBorder="1" applyAlignment="1">
      <alignment wrapText="1"/>
    </xf>
    <xf numFmtId="0" fontId="13" fillId="0" borderId="123" xfId="0" applyFont="1" applyBorder="1"/>
    <xf numFmtId="0" fontId="13" fillId="0" borderId="53" xfId="0" applyFont="1" applyBorder="1"/>
    <xf numFmtId="0" fontId="11" fillId="0" borderId="44" xfId="0" applyFont="1" applyBorder="1" applyAlignment="1">
      <alignment wrapText="1"/>
    </xf>
    <xf numFmtId="0" fontId="14" fillId="0" borderId="49" xfId="0" applyFont="1" applyBorder="1"/>
    <xf numFmtId="0" fontId="36" fillId="0" borderId="45" xfId="0" applyFont="1" applyBorder="1"/>
    <xf numFmtId="0" fontId="35" fillId="0" borderId="3" xfId="0" applyFont="1" applyBorder="1"/>
    <xf numFmtId="0" fontId="27" fillId="20" borderId="82" xfId="0" applyFont="1" applyFill="1" applyBorder="1"/>
    <xf numFmtId="0" fontId="12" fillId="20" borderId="124" xfId="0" applyFont="1" applyFill="1" applyBorder="1"/>
    <xf numFmtId="0" fontId="12" fillId="20" borderId="27" xfId="0" applyFont="1" applyFill="1" applyBorder="1"/>
    <xf numFmtId="0" fontId="27" fillId="25" borderId="12" xfId="0" applyFont="1" applyFill="1" applyBorder="1"/>
    <xf numFmtId="0" fontId="12" fillId="21" borderId="35" xfId="0" applyFont="1" applyFill="1" applyBorder="1"/>
    <xf numFmtId="0" fontId="27" fillId="25" borderId="10" xfId="0" applyFont="1" applyFill="1" applyBorder="1"/>
    <xf numFmtId="0" fontId="27" fillId="21" borderId="50" xfId="0" applyFont="1" applyFill="1" applyBorder="1"/>
    <xf numFmtId="0" fontId="12" fillId="21" borderId="0" xfId="0" applyFont="1" applyFill="1"/>
    <xf numFmtId="0" fontId="12" fillId="21" borderId="59" xfId="0" applyFont="1" applyFill="1" applyBorder="1"/>
    <xf numFmtId="0" fontId="41" fillId="25" borderId="25" xfId="0" applyFont="1" applyFill="1" applyBorder="1"/>
    <xf numFmtId="0" fontId="27" fillId="20" borderId="17" xfId="0" applyFont="1" applyFill="1" applyBorder="1"/>
    <xf numFmtId="0" fontId="12" fillId="20" borderId="127" xfId="0" applyFont="1" applyFill="1" applyBorder="1"/>
    <xf numFmtId="0" fontId="12" fillId="20" borderId="33" xfId="0" applyFont="1" applyFill="1" applyBorder="1"/>
    <xf numFmtId="0" fontId="41" fillId="25" borderId="27" xfId="0" applyFont="1" applyFill="1" applyBorder="1"/>
    <xf numFmtId="0" fontId="27" fillId="20" borderId="50" xfId="0" applyFont="1" applyFill="1" applyBorder="1"/>
    <xf numFmtId="0" fontId="12" fillId="20" borderId="66" xfId="0" applyFont="1" applyFill="1" applyBorder="1"/>
    <xf numFmtId="0" fontId="12" fillId="20" borderId="0" xfId="0" applyFont="1" applyFill="1"/>
    <xf numFmtId="0" fontId="27" fillId="26" borderId="29" xfId="0" applyFont="1" applyFill="1" applyBorder="1"/>
    <xf numFmtId="0" fontId="41" fillId="25" borderId="28" xfId="0" applyFont="1" applyFill="1" applyBorder="1"/>
    <xf numFmtId="0" fontId="27" fillId="20" borderId="23" xfId="0" applyFont="1" applyFill="1" applyBorder="1"/>
    <xf numFmtId="0" fontId="12" fillId="20" borderId="128" xfId="0" applyFont="1" applyFill="1" applyBorder="1"/>
    <xf numFmtId="0" fontId="12" fillId="20" borderId="25" xfId="0" applyFont="1" applyFill="1" applyBorder="1"/>
    <xf numFmtId="0" fontId="27" fillId="25" borderId="129" xfId="0" applyFont="1" applyFill="1" applyBorder="1"/>
    <xf numFmtId="0" fontId="41" fillId="25" borderId="130" xfId="0" applyFont="1" applyFill="1" applyBorder="1"/>
    <xf numFmtId="0" fontId="12" fillId="20" borderId="28" xfId="0" applyFont="1" applyFill="1" applyBorder="1"/>
    <xf numFmtId="0" fontId="27" fillId="21" borderId="23" xfId="0" applyFont="1" applyFill="1" applyBorder="1"/>
    <xf numFmtId="0" fontId="12" fillId="21" borderId="128" xfId="0" applyFont="1" applyFill="1" applyBorder="1" applyAlignment="1">
      <alignment wrapText="1"/>
    </xf>
    <xf numFmtId="0" fontId="12" fillId="21" borderId="25" xfId="0" applyFont="1" applyFill="1" applyBorder="1"/>
    <xf numFmtId="0" fontId="41" fillId="26" borderId="25" xfId="0" applyFont="1" applyFill="1" applyBorder="1"/>
    <xf numFmtId="0" fontId="27" fillId="26" borderId="128" xfId="0" applyFont="1" applyFill="1" applyBorder="1"/>
    <xf numFmtId="0" fontId="27" fillId="20" borderId="122" xfId="0" applyFont="1" applyFill="1" applyBorder="1"/>
    <xf numFmtId="0" fontId="12" fillId="20" borderId="123" xfId="0" applyFont="1" applyFill="1" applyBorder="1" applyAlignment="1">
      <alignment wrapText="1"/>
    </xf>
    <xf numFmtId="0" fontId="12" fillId="20" borderId="30" xfId="0" applyFont="1" applyFill="1" applyBorder="1" applyAlignment="1">
      <alignment wrapText="1"/>
    </xf>
    <xf numFmtId="0" fontId="27" fillId="26" borderId="123" xfId="0" applyFont="1" applyFill="1" applyBorder="1" applyAlignment="1">
      <alignment wrapText="1"/>
    </xf>
    <xf numFmtId="0" fontId="41" fillId="26" borderId="30" xfId="0" applyFont="1" applyFill="1" applyBorder="1"/>
    <xf numFmtId="0" fontId="27" fillId="0" borderId="50" xfId="0" applyFont="1" applyBorder="1" applyAlignment="1">
      <alignment wrapText="1"/>
    </xf>
    <xf numFmtId="0" fontId="13" fillId="0" borderId="66" xfId="0" applyFont="1" applyBorder="1"/>
    <xf numFmtId="0" fontId="11" fillId="0" borderId="32" xfId="0" applyFont="1" applyBorder="1" applyAlignment="1">
      <alignment wrapText="1"/>
    </xf>
    <xf numFmtId="0" fontId="14" fillId="0" borderId="30" xfId="0" applyFont="1" applyBorder="1"/>
    <xf numFmtId="0" fontId="35" fillId="0" borderId="109" xfId="0" applyFont="1" applyBorder="1"/>
    <xf numFmtId="0" fontId="12" fillId="21" borderId="80" xfId="0" applyFont="1" applyFill="1" applyBorder="1"/>
    <xf numFmtId="0" fontId="12" fillId="21" borderId="78" xfId="0" applyFont="1" applyFill="1" applyBorder="1"/>
    <xf numFmtId="0" fontId="12" fillId="21" borderId="131" xfId="0" applyFont="1" applyFill="1" applyBorder="1"/>
    <xf numFmtId="0" fontId="12" fillId="21" borderId="73" xfId="0" applyFont="1" applyFill="1" applyBorder="1" applyAlignment="1">
      <alignment wrapText="1"/>
    </xf>
    <xf numFmtId="0" fontId="12" fillId="20" borderId="134" xfId="0" applyFont="1" applyFill="1" applyBorder="1"/>
    <xf numFmtId="0" fontId="12" fillId="20" borderId="85" xfId="0" applyFont="1" applyFill="1" applyBorder="1" applyAlignment="1">
      <alignment wrapText="1"/>
    </xf>
    <xf numFmtId="0" fontId="27" fillId="20" borderId="132" xfId="0" applyFont="1" applyFill="1" applyBorder="1"/>
    <xf numFmtId="0" fontId="12" fillId="20" borderId="80" xfId="0" applyFont="1" applyFill="1" applyBorder="1"/>
    <xf numFmtId="0" fontId="12" fillId="20" borderId="0" xfId="0" applyFont="1" applyFill="1" applyAlignment="1">
      <alignment wrapText="1"/>
    </xf>
    <xf numFmtId="0" fontId="27" fillId="25" borderId="94" xfId="0" applyFont="1" applyFill="1" applyBorder="1"/>
    <xf numFmtId="0" fontId="35" fillId="0" borderId="49" xfId="0" applyFont="1" applyBorder="1"/>
    <xf numFmtId="0" fontId="27" fillId="20" borderId="80" xfId="0" applyFont="1" applyFill="1" applyBorder="1"/>
    <xf numFmtId="0" fontId="41" fillId="25" borderId="45" xfId="0" applyFont="1" applyFill="1" applyBorder="1"/>
    <xf numFmtId="0" fontId="12" fillId="21" borderId="25" xfId="0" applyFont="1" applyFill="1" applyBorder="1" applyAlignment="1">
      <alignment wrapText="1"/>
    </xf>
    <xf numFmtId="0" fontId="12" fillId="21" borderId="27" xfId="0" applyFont="1" applyFill="1" applyBorder="1" applyAlignment="1">
      <alignment wrapText="1"/>
    </xf>
    <xf numFmtId="0" fontId="12" fillId="20" borderId="136" xfId="0" applyFont="1" applyFill="1" applyBorder="1"/>
    <xf numFmtId="0" fontId="12" fillId="20" borderId="74" xfId="0" applyFont="1" applyFill="1" applyBorder="1" applyAlignment="1">
      <alignment wrapText="1"/>
    </xf>
    <xf numFmtId="0" fontId="12" fillId="20" borderId="45" xfId="0" applyFont="1" applyFill="1" applyBorder="1"/>
    <xf numFmtId="0" fontId="27" fillId="25" borderId="78" xfId="0" applyFont="1" applyFill="1" applyBorder="1"/>
    <xf numFmtId="0" fontId="41" fillId="26" borderId="45" xfId="0" applyFont="1" applyFill="1" applyBorder="1"/>
    <xf numFmtId="0" fontId="27" fillId="20" borderId="19" xfId="0" applyFont="1" applyFill="1" applyBorder="1"/>
    <xf numFmtId="0" fontId="12" fillId="20" borderId="36" xfId="0" applyFont="1" applyFill="1" applyBorder="1" applyAlignment="1">
      <alignment wrapText="1"/>
    </xf>
    <xf numFmtId="0" fontId="12" fillId="20" borderId="11" xfId="0" applyFont="1" applyFill="1" applyBorder="1" applyAlignment="1">
      <alignment wrapText="1"/>
    </xf>
    <xf numFmtId="0" fontId="27" fillId="25" borderId="138" xfId="0" applyFont="1" applyFill="1" applyBorder="1"/>
    <xf numFmtId="0" fontId="41" fillId="26" borderId="11" xfId="0" applyFont="1" applyFill="1" applyBorder="1"/>
    <xf numFmtId="0" fontId="27" fillId="20" borderId="111" xfId="0" applyFont="1" applyFill="1" applyBorder="1"/>
    <xf numFmtId="0" fontId="27" fillId="20" borderId="4" xfId="0" applyFont="1" applyFill="1" applyBorder="1"/>
    <xf numFmtId="0" fontId="16" fillId="0" borderId="45" xfId="0" applyFont="1" applyBorder="1"/>
    <xf numFmtId="0" fontId="32" fillId="0" borderId="49" xfId="0" applyFont="1" applyBorder="1"/>
    <xf numFmtId="0" fontId="12" fillId="28" borderId="10" xfId="0" applyFont="1" applyFill="1" applyBorder="1"/>
    <xf numFmtId="0" fontId="12" fillId="28" borderId="52" xfId="0" applyFont="1" applyFill="1" applyBorder="1"/>
    <xf numFmtId="0" fontId="10" fillId="27" borderId="40" xfId="0" applyFont="1" applyFill="1" applyBorder="1"/>
    <xf numFmtId="0" fontId="10" fillId="27" borderId="33" xfId="0" applyFont="1" applyFill="1" applyBorder="1"/>
    <xf numFmtId="0" fontId="12" fillId="20" borderId="31" xfId="0" applyFont="1" applyFill="1" applyBorder="1"/>
    <xf numFmtId="0" fontId="27" fillId="26" borderId="28" xfId="0" applyFont="1" applyFill="1" applyBorder="1"/>
    <xf numFmtId="0" fontId="12" fillId="20" borderId="36" xfId="0" applyFont="1" applyFill="1" applyBorder="1"/>
    <xf numFmtId="0" fontId="12" fillId="20" borderId="11" xfId="0" applyFont="1" applyFill="1" applyBorder="1"/>
    <xf numFmtId="0" fontId="27" fillId="25" borderId="30" xfId="0" applyFont="1" applyFill="1" applyBorder="1"/>
    <xf numFmtId="0" fontId="41" fillId="25" borderId="30" xfId="0" applyFont="1" applyFill="1" applyBorder="1"/>
    <xf numFmtId="0" fontId="32" fillId="0" borderId="30" xfId="0" applyFont="1" applyBorder="1"/>
    <xf numFmtId="0" fontId="27" fillId="25" borderId="45" xfId="0" applyFont="1" applyFill="1" applyBorder="1"/>
    <xf numFmtId="0" fontId="27" fillId="25" borderId="27" xfId="0" applyFont="1" applyFill="1" applyBorder="1"/>
    <xf numFmtId="0" fontId="53" fillId="25" borderId="27" xfId="0" applyFont="1" applyFill="1" applyBorder="1"/>
    <xf numFmtId="0" fontId="12" fillId="28" borderId="31" xfId="0" applyFont="1" applyFill="1" applyBorder="1" applyAlignment="1">
      <alignment wrapText="1"/>
    </xf>
    <xf numFmtId="0" fontId="12" fillId="28" borderId="27" xfId="0" applyFont="1" applyFill="1" applyBorder="1"/>
    <xf numFmtId="0" fontId="12" fillId="28" borderId="31" xfId="0" applyFont="1" applyFill="1" applyBorder="1"/>
    <xf numFmtId="0" fontId="27" fillId="28" borderId="4" xfId="0" applyFont="1" applyFill="1" applyBorder="1"/>
    <xf numFmtId="0" fontId="27" fillId="26" borderId="27" xfId="0" applyFont="1" applyFill="1" applyBorder="1"/>
    <xf numFmtId="0" fontId="41" fillId="26" borderId="27" xfId="0" applyFont="1" applyFill="1" applyBorder="1"/>
    <xf numFmtId="0" fontId="12" fillId="20" borderId="35" xfId="0" applyFont="1" applyFill="1" applyBorder="1"/>
    <xf numFmtId="0" fontId="27" fillId="25" borderId="28" xfId="0" applyFont="1" applyFill="1" applyBorder="1"/>
    <xf numFmtId="0" fontId="41" fillId="26" borderId="28" xfId="0" applyFont="1" applyFill="1" applyBorder="1"/>
    <xf numFmtId="0" fontId="12" fillId="20" borderId="53" xfId="0" applyFont="1" applyFill="1" applyBorder="1" applyAlignment="1">
      <alignment wrapText="1"/>
    </xf>
    <xf numFmtId="0" fontId="27" fillId="26" borderId="29" xfId="0" applyFont="1" applyFill="1" applyBorder="1" applyAlignment="1">
      <alignment wrapText="1"/>
    </xf>
    <xf numFmtId="0" fontId="27" fillId="26" borderId="45" xfId="0" applyFont="1" applyFill="1" applyBorder="1"/>
    <xf numFmtId="0" fontId="27" fillId="25" borderId="11" xfId="0" applyFont="1" applyFill="1" applyBorder="1"/>
    <xf numFmtId="0" fontId="41" fillId="25" borderId="11" xfId="0" applyFont="1" applyFill="1" applyBorder="1"/>
    <xf numFmtId="0" fontId="27" fillId="28" borderId="50" xfId="0" applyFont="1" applyFill="1" applyBorder="1"/>
    <xf numFmtId="0" fontId="12" fillId="28" borderId="66" xfId="0" applyFont="1" applyFill="1" applyBorder="1"/>
    <xf numFmtId="0" fontId="12" fillId="28" borderId="45" xfId="0" applyFont="1" applyFill="1" applyBorder="1"/>
    <xf numFmtId="0" fontId="27" fillId="25" borderId="25" xfId="0" applyFont="1" applyFill="1" applyBorder="1"/>
    <xf numFmtId="0" fontId="12" fillId="20" borderId="67" xfId="0" applyFont="1" applyFill="1" applyBorder="1" applyAlignment="1">
      <alignment wrapText="1"/>
    </xf>
    <xf numFmtId="0" fontId="27" fillId="26" borderId="22" xfId="0" applyFont="1" applyFill="1" applyBorder="1" applyAlignment="1">
      <alignment wrapText="1"/>
    </xf>
    <xf numFmtId="0" fontId="12" fillId="28" borderId="28" xfId="0" applyFont="1" applyFill="1" applyBorder="1"/>
    <xf numFmtId="0" fontId="10" fillId="27" borderId="28" xfId="0" applyFont="1" applyFill="1" applyBorder="1"/>
    <xf numFmtId="0" fontId="15" fillId="0" borderId="64" xfId="0" applyFont="1" applyBorder="1"/>
    <xf numFmtId="0" fontId="3" fillId="0" borderId="0" xfId="0" applyFont="1"/>
    <xf numFmtId="0" fontId="5" fillId="0" borderId="0" xfId="0" applyFont="1"/>
    <xf numFmtId="0" fontId="53" fillId="20" borderId="122" xfId="0" applyFont="1" applyFill="1" applyBorder="1"/>
    <xf numFmtId="0" fontId="53" fillId="20" borderId="19" xfId="0" applyFont="1" applyFill="1" applyBorder="1"/>
    <xf numFmtId="0" fontId="36" fillId="0" borderId="142" xfId="0" applyFont="1" applyBorder="1"/>
    <xf numFmtId="0" fontId="27" fillId="26" borderId="12" xfId="0" applyFont="1" applyFill="1" applyBorder="1" applyAlignment="1">
      <alignment wrapText="1"/>
    </xf>
    <xf numFmtId="1" fontId="1" fillId="0" borderId="0" xfId="1" applyNumberFormat="1" applyAlignment="1">
      <alignment vertical="center"/>
    </xf>
    <xf numFmtId="0" fontId="54" fillId="0" borderId="0" xfId="0" applyFont="1"/>
    <xf numFmtId="0" fontId="27" fillId="5" borderId="144" xfId="1" applyFont="1" applyFill="1" applyBorder="1" applyAlignment="1">
      <alignment vertical="center"/>
    </xf>
    <xf numFmtId="0" fontId="12" fillId="5" borderId="145" xfId="1" applyFont="1" applyFill="1" applyBorder="1" applyAlignment="1">
      <alignment horizontal="left" vertical="center" wrapText="1"/>
    </xf>
    <xf numFmtId="0" fontId="12" fillId="5" borderId="146" xfId="1" applyFont="1" applyFill="1" applyBorder="1" applyAlignment="1">
      <alignment vertical="center"/>
    </xf>
    <xf numFmtId="0" fontId="27" fillId="6" borderId="147" xfId="1" applyFont="1" applyFill="1" applyBorder="1" applyAlignment="1">
      <alignment horizontal="center" vertical="center"/>
    </xf>
    <xf numFmtId="0" fontId="41" fillId="6" borderId="147" xfId="1" applyFont="1" applyFill="1" applyBorder="1" applyAlignment="1">
      <alignment horizontal="center" vertical="center"/>
    </xf>
    <xf numFmtId="0" fontId="21" fillId="8" borderId="9" xfId="1" applyFont="1" applyFill="1" applyBorder="1" applyAlignment="1">
      <alignment vertical="center" wrapText="1"/>
    </xf>
    <xf numFmtId="0" fontId="21" fillId="10" borderId="9" xfId="1" applyFont="1" applyFill="1" applyBorder="1" applyAlignment="1">
      <alignment horizontal="left" vertical="center" wrapText="1"/>
    </xf>
    <xf numFmtId="0" fontId="12" fillId="28" borderId="50" xfId="0" applyFont="1" applyFill="1" applyBorder="1"/>
    <xf numFmtId="0" fontId="32" fillId="0" borderId="48" xfId="0" applyFont="1" applyBorder="1"/>
    <xf numFmtId="0" fontId="12" fillId="28" borderId="10" xfId="0" applyFont="1" applyFill="1" applyBorder="1" applyAlignment="1">
      <alignment wrapText="1"/>
    </xf>
    <xf numFmtId="0" fontId="27" fillId="25" borderId="32" xfId="0" applyFont="1" applyFill="1" applyBorder="1"/>
    <xf numFmtId="0" fontId="27" fillId="26" borderId="10" xfId="0" applyFont="1" applyFill="1" applyBorder="1"/>
    <xf numFmtId="0" fontId="41" fillId="25" borderId="12" xfId="0" applyFont="1" applyFill="1" applyBorder="1"/>
    <xf numFmtId="0" fontId="27" fillId="28" borderId="69" xfId="0" applyFont="1" applyFill="1" applyBorder="1"/>
    <xf numFmtId="0" fontId="12" fillId="28" borderId="0" xfId="0" applyFont="1" applyFill="1"/>
    <xf numFmtId="0" fontId="41" fillId="25" borderId="32" xfId="0" applyFont="1" applyFill="1" applyBorder="1"/>
    <xf numFmtId="0" fontId="27" fillId="21" borderId="17" xfId="0" applyFont="1" applyFill="1" applyBorder="1"/>
    <xf numFmtId="0" fontId="12" fillId="21" borderId="33" xfId="0" applyFont="1" applyFill="1" applyBorder="1"/>
    <xf numFmtId="0" fontId="27" fillId="26" borderId="26" xfId="0" applyFont="1" applyFill="1" applyBorder="1"/>
    <xf numFmtId="0" fontId="27" fillId="26" borderId="8" xfId="0" applyFont="1" applyFill="1" applyBorder="1"/>
    <xf numFmtId="0" fontId="27" fillId="25" borderId="128" xfId="0" applyFont="1" applyFill="1" applyBorder="1"/>
    <xf numFmtId="0" fontId="12" fillId="21" borderId="128" xfId="0" applyFont="1" applyFill="1" applyBorder="1"/>
    <xf numFmtId="0" fontId="27" fillId="25" borderId="127" xfId="0" applyFont="1" applyFill="1" applyBorder="1"/>
    <xf numFmtId="0" fontId="27" fillId="20" borderId="95" xfId="0" applyFont="1" applyFill="1" applyBorder="1"/>
    <xf numFmtId="0" fontId="27" fillId="21" borderId="132" xfId="0" applyFont="1" applyFill="1" applyBorder="1"/>
    <xf numFmtId="0" fontId="27" fillId="25" borderId="98" xfId="0" applyFont="1" applyFill="1" applyBorder="1"/>
    <xf numFmtId="0" fontId="41" fillId="25" borderId="74" xfId="0" applyFont="1" applyFill="1" applyBorder="1"/>
    <xf numFmtId="0" fontId="27" fillId="21" borderId="89" xfId="0" applyFont="1" applyFill="1" applyBorder="1"/>
    <xf numFmtId="0" fontId="27" fillId="25" borderId="133" xfId="0" applyFont="1" applyFill="1" applyBorder="1"/>
    <xf numFmtId="0" fontId="41" fillId="25" borderId="100" xfId="0" applyFont="1" applyFill="1" applyBorder="1"/>
    <xf numFmtId="0" fontId="27" fillId="25" borderId="71" xfId="0" applyFont="1" applyFill="1" applyBorder="1"/>
    <xf numFmtId="0" fontId="27" fillId="20" borderId="86" xfId="0" applyFont="1" applyFill="1" applyBorder="1"/>
    <xf numFmtId="0" fontId="27" fillId="25" borderId="79" xfId="0" applyFont="1" applyFill="1" applyBorder="1"/>
    <xf numFmtId="0" fontId="27" fillId="20" borderId="137" xfId="0" applyFont="1" applyFill="1" applyBorder="1"/>
    <xf numFmtId="0" fontId="12" fillId="20" borderId="139" xfId="0" applyFont="1" applyFill="1" applyBorder="1"/>
    <xf numFmtId="0" fontId="12" fillId="21" borderId="127" xfId="0" applyFont="1" applyFill="1" applyBorder="1"/>
    <xf numFmtId="0" fontId="12" fillId="21" borderId="28" xfId="0" applyFont="1" applyFill="1" applyBorder="1"/>
    <xf numFmtId="0" fontId="12" fillId="21" borderId="66" xfId="0" applyFont="1" applyFill="1" applyBorder="1"/>
    <xf numFmtId="0" fontId="12" fillId="21" borderId="45" xfId="0" applyFont="1" applyFill="1" applyBorder="1"/>
    <xf numFmtId="0" fontId="12" fillId="20" borderId="140" xfId="0" applyFont="1" applyFill="1" applyBorder="1"/>
    <xf numFmtId="0" fontId="12" fillId="20" borderId="112" xfId="0" applyFont="1" applyFill="1" applyBorder="1" applyAlignment="1">
      <alignment wrapText="1"/>
    </xf>
    <xf numFmtId="0" fontId="27" fillId="25" borderId="115" xfId="0" applyFont="1" applyFill="1" applyBorder="1"/>
    <xf numFmtId="0" fontId="41" fillId="25" borderId="112" xfId="0" applyFont="1" applyFill="1" applyBorder="1"/>
    <xf numFmtId="0" fontId="12" fillId="8" borderId="52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/>
    </xf>
    <xf numFmtId="0" fontId="44" fillId="6" borderId="16" xfId="1" applyFont="1" applyFill="1" applyBorder="1" applyAlignment="1">
      <alignment horizontal="center" vertical="center"/>
    </xf>
    <xf numFmtId="0" fontId="21" fillId="8" borderId="52" xfId="1" applyFont="1" applyFill="1" applyBorder="1" applyAlignment="1">
      <alignment horizontal="left" vertical="center"/>
    </xf>
    <xf numFmtId="0" fontId="31" fillId="8" borderId="13" xfId="1" applyFont="1" applyFill="1" applyBorder="1" applyAlignment="1">
      <alignment vertical="center"/>
    </xf>
    <xf numFmtId="0" fontId="44" fillId="6" borderId="8" xfId="1" applyFont="1" applyFill="1" applyBorder="1" applyAlignment="1">
      <alignment horizontal="center" vertical="center"/>
    </xf>
    <xf numFmtId="0" fontId="31" fillId="13" borderId="17" xfId="1" applyFont="1" applyFill="1" applyBorder="1" applyAlignment="1">
      <alignment vertical="center"/>
    </xf>
    <xf numFmtId="0" fontId="31" fillId="8" borderId="17" xfId="1" applyFont="1" applyFill="1" applyBorder="1" applyAlignment="1">
      <alignment horizontal="left" vertical="center"/>
    </xf>
    <xf numFmtId="0" fontId="21" fillId="8" borderId="35" xfId="1" applyFont="1" applyFill="1" applyBorder="1" applyAlignment="1">
      <alignment horizontal="left" vertical="center"/>
    </xf>
    <xf numFmtId="0" fontId="31" fillId="8" borderId="38" xfId="1" applyFont="1" applyFill="1" applyBorder="1" applyAlignment="1">
      <alignment horizontal="left" vertical="center"/>
    </xf>
    <xf numFmtId="0" fontId="21" fillId="8" borderId="77" xfId="1" applyFont="1" applyFill="1" applyBorder="1" applyAlignment="1">
      <alignment vertical="center"/>
    </xf>
    <xf numFmtId="0" fontId="31" fillId="6" borderId="28" xfId="5" applyFont="1" applyFill="1" applyBorder="1" applyAlignment="1">
      <alignment horizontal="center" vertical="center"/>
    </xf>
    <xf numFmtId="0" fontId="31" fillId="6" borderId="27" xfId="5" applyFont="1" applyFill="1" applyBorder="1" applyAlignment="1">
      <alignment horizontal="center" vertical="center"/>
    </xf>
    <xf numFmtId="0" fontId="27" fillId="24" borderId="4" xfId="0" applyFont="1" applyFill="1" applyBorder="1"/>
    <xf numFmtId="0" fontId="12" fillId="24" borderId="10" xfId="0" applyFont="1" applyFill="1" applyBorder="1"/>
    <xf numFmtId="0" fontId="27" fillId="8" borderId="38" xfId="1" applyFont="1" applyFill="1" applyBorder="1" applyAlignment="1">
      <alignment vertical="center"/>
    </xf>
    <xf numFmtId="0" fontId="41" fillId="6" borderId="45" xfId="1" applyFont="1" applyFill="1" applyBorder="1" applyAlignment="1">
      <alignment horizontal="center" vertical="center"/>
    </xf>
    <xf numFmtId="0" fontId="56" fillId="13" borderId="52" xfId="1" applyFont="1" applyFill="1" applyBorder="1" applyAlignment="1">
      <alignment vertical="center"/>
    </xf>
    <xf numFmtId="0" fontId="57" fillId="8" borderId="51" xfId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7" fillId="8" borderId="7" xfId="1" applyFont="1" applyFill="1" applyBorder="1" applyAlignment="1">
      <alignment vertical="center"/>
    </xf>
    <xf numFmtId="0" fontId="57" fillId="8" borderId="62" xfId="1" applyFont="1" applyFill="1" applyBorder="1" applyAlignment="1">
      <alignment vertical="center"/>
    </xf>
    <xf numFmtId="0" fontId="57" fillId="8" borderId="2" xfId="1" applyFont="1" applyFill="1" applyBorder="1" applyAlignment="1">
      <alignment vertical="center"/>
    </xf>
    <xf numFmtId="0" fontId="57" fillId="8" borderId="43" xfId="1" applyFont="1" applyFill="1" applyBorder="1" applyAlignment="1">
      <alignment vertical="center"/>
    </xf>
    <xf numFmtId="0" fontId="12" fillId="28" borderId="31" xfId="0" applyFont="1" applyFill="1" applyBorder="1" applyAlignment="1">
      <alignment horizontal="left" wrapText="1"/>
    </xf>
    <xf numFmtId="0" fontId="59" fillId="25" borderId="27" xfId="0" applyFont="1" applyFill="1" applyBorder="1"/>
    <xf numFmtId="0" fontId="55" fillId="0" borderId="0" xfId="0" applyFont="1" applyAlignment="1">
      <alignment vertical="center"/>
    </xf>
    <xf numFmtId="0" fontId="61" fillId="0" borderId="0" xfId="0" applyFont="1"/>
    <xf numFmtId="2" fontId="32" fillId="0" borderId="150" xfId="1" applyNumberFormat="1" applyFont="1" applyBorder="1" applyAlignment="1">
      <alignment horizontal="center" vertical="center"/>
    </xf>
    <xf numFmtId="1" fontId="32" fillId="0" borderId="150" xfId="1" applyNumberFormat="1" applyFont="1" applyBorder="1" applyAlignment="1">
      <alignment horizontal="center" vertical="center"/>
    </xf>
    <xf numFmtId="0" fontId="27" fillId="20" borderId="38" xfId="0" applyFont="1" applyFill="1" applyBorder="1"/>
    <xf numFmtId="0" fontId="12" fillId="20" borderId="5" xfId="0" applyFont="1" applyFill="1" applyBorder="1"/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/>
    <xf numFmtId="0" fontId="65" fillId="0" borderId="0" xfId="0" applyFont="1" applyAlignment="1">
      <alignment vertical="center"/>
    </xf>
    <xf numFmtId="0" fontId="63" fillId="0" borderId="0" xfId="0" applyFont="1"/>
    <xf numFmtId="0" fontId="53" fillId="28" borderId="4" xfId="0" applyFont="1" applyFill="1" applyBorder="1"/>
    <xf numFmtId="0" fontId="60" fillId="28" borderId="31" xfId="0" applyFont="1" applyFill="1" applyBorder="1"/>
    <xf numFmtId="0" fontId="53" fillId="20" borderId="23" xfId="0" applyFont="1" applyFill="1" applyBorder="1"/>
    <xf numFmtId="0" fontId="60" fillId="20" borderId="128" xfId="0" applyFont="1" applyFill="1" applyBorder="1"/>
    <xf numFmtId="0" fontId="53" fillId="20" borderId="50" xfId="0" applyFont="1" applyFill="1" applyBorder="1"/>
    <xf numFmtId="0" fontId="60" fillId="20" borderId="66" xfId="0" applyFont="1" applyFill="1" applyBorder="1"/>
    <xf numFmtId="0" fontId="53" fillId="28" borderId="17" xfId="0" applyFont="1" applyFill="1" applyBorder="1"/>
    <xf numFmtId="0" fontId="60" fillId="28" borderId="127" xfId="0" applyFont="1" applyFill="1" applyBorder="1"/>
    <xf numFmtId="0" fontId="53" fillId="28" borderId="50" xfId="0" applyFont="1" applyFill="1" applyBorder="1"/>
    <xf numFmtId="0" fontId="60" fillId="28" borderId="66" xfId="0" applyFont="1" applyFill="1" applyBorder="1"/>
    <xf numFmtId="0" fontId="60" fillId="20" borderId="27" xfId="0" applyFont="1" applyFill="1" applyBorder="1"/>
    <xf numFmtId="0" fontId="60" fillId="20" borderId="0" xfId="0" applyFont="1" applyFill="1"/>
    <xf numFmtId="0" fontId="53" fillId="20" borderId="4" xfId="0" applyFont="1" applyFill="1" applyBorder="1"/>
    <xf numFmtId="0" fontId="60" fillId="20" borderId="31" xfId="0" applyFont="1" applyFill="1" applyBorder="1"/>
    <xf numFmtId="0" fontId="53" fillId="25" borderId="45" xfId="0" applyFont="1" applyFill="1" applyBorder="1"/>
    <xf numFmtId="0" fontId="66" fillId="25" borderId="45" xfId="0" applyFont="1" applyFill="1" applyBorder="1"/>
    <xf numFmtId="0" fontId="66" fillId="25" borderId="27" xfId="0" applyFont="1" applyFill="1" applyBorder="1"/>
    <xf numFmtId="0" fontId="67" fillId="0" borderId="48" xfId="0" applyFont="1" applyBorder="1"/>
    <xf numFmtId="0" fontId="67" fillId="0" borderId="29" xfId="0" applyFont="1" applyBorder="1"/>
    <xf numFmtId="0" fontId="68" fillId="0" borderId="44" xfId="0" applyFont="1" applyBorder="1"/>
    <xf numFmtId="0" fontId="68" fillId="0" borderId="32" xfId="0" applyFont="1" applyBorder="1"/>
    <xf numFmtId="0" fontId="68" fillId="0" borderId="143" xfId="0" applyFont="1" applyBorder="1"/>
    <xf numFmtId="0" fontId="53" fillId="20" borderId="17" xfId="0" applyFont="1" applyFill="1" applyBorder="1"/>
    <xf numFmtId="0" fontId="60" fillId="28" borderId="31" xfId="0" applyFont="1" applyFill="1" applyBorder="1" applyAlignment="1">
      <alignment wrapText="1"/>
    </xf>
    <xf numFmtId="0" fontId="67" fillId="0" borderId="30" xfId="0" applyFont="1" applyBorder="1"/>
    <xf numFmtId="0" fontId="53" fillId="20" borderId="38" xfId="0" applyFont="1" applyFill="1" applyBorder="1"/>
    <xf numFmtId="0" fontId="60" fillId="20" borderId="5" xfId="0" applyFont="1" applyFill="1" applyBorder="1"/>
    <xf numFmtId="0" fontId="60" fillId="21" borderId="125" xfId="0" applyFont="1" applyFill="1" applyBorder="1" applyAlignment="1">
      <alignment wrapText="1"/>
    </xf>
    <xf numFmtId="0" fontId="53" fillId="21" borderId="70" xfId="0" applyFont="1" applyFill="1" applyBorder="1"/>
    <xf numFmtId="0" fontId="67" fillId="0" borderId="44" xfId="0" applyFont="1" applyBorder="1"/>
    <xf numFmtId="0" fontId="59" fillId="25" borderId="12" xfId="0" applyFont="1" applyFill="1" applyBorder="1"/>
    <xf numFmtId="0" fontId="67" fillId="0" borderId="45" xfId="0" applyFont="1" applyBorder="1"/>
    <xf numFmtId="0" fontId="53" fillId="21" borderId="23" xfId="0" applyFont="1" applyFill="1" applyBorder="1"/>
    <xf numFmtId="0" fontId="60" fillId="21" borderId="128" xfId="0" applyFont="1" applyFill="1" applyBorder="1" applyAlignment="1">
      <alignment wrapText="1"/>
    </xf>
    <xf numFmtId="0" fontId="67" fillId="0" borderId="46" xfId="0" applyFont="1" applyBorder="1"/>
    <xf numFmtId="0" fontId="53" fillId="20" borderId="89" xfId="0" applyFont="1" applyFill="1" applyBorder="1"/>
    <xf numFmtId="0" fontId="60" fillId="20" borderId="131" xfId="0" applyFont="1" applyFill="1" applyBorder="1"/>
    <xf numFmtId="0" fontId="53" fillId="21" borderId="132" xfId="0" applyFont="1" applyFill="1" applyBorder="1"/>
    <xf numFmtId="0" fontId="60" fillId="21" borderId="80" xfId="0" applyFont="1" applyFill="1" applyBorder="1" applyAlignment="1">
      <alignment wrapText="1"/>
    </xf>
    <xf numFmtId="0" fontId="53" fillId="21" borderId="86" xfId="0" applyFont="1" applyFill="1" applyBorder="1"/>
    <xf numFmtId="0" fontId="60" fillId="21" borderId="134" xfId="0" applyFont="1" applyFill="1" applyBorder="1" applyAlignment="1">
      <alignment wrapText="1"/>
    </xf>
    <xf numFmtId="0" fontId="60" fillId="21" borderId="127" xfId="0" applyFont="1" applyFill="1" applyBorder="1" applyAlignment="1">
      <alignment wrapText="1"/>
    </xf>
    <xf numFmtId="0" fontId="53" fillId="21" borderId="50" xfId="0" applyFont="1" applyFill="1" applyBorder="1"/>
    <xf numFmtId="0" fontId="60" fillId="21" borderId="66" xfId="0" applyFont="1" applyFill="1" applyBorder="1" applyAlignment="1">
      <alignment wrapText="1"/>
    </xf>
    <xf numFmtId="0" fontId="53" fillId="21" borderId="4" xfId="0" applyFont="1" applyFill="1" applyBorder="1"/>
    <xf numFmtId="0" fontId="60" fillId="21" borderId="31" xfId="0" applyFont="1" applyFill="1" applyBorder="1"/>
    <xf numFmtId="0" fontId="53" fillId="21" borderId="137" xfId="0" applyFont="1" applyFill="1" applyBorder="1"/>
    <xf numFmtId="0" fontId="60" fillId="28" borderId="66" xfId="0" applyFont="1" applyFill="1" applyBorder="1" applyAlignment="1">
      <alignment wrapText="1"/>
    </xf>
    <xf numFmtId="0" fontId="66" fillId="25" borderId="83" xfId="0" applyFont="1" applyFill="1" applyBorder="1"/>
    <xf numFmtId="0" fontId="53" fillId="25" borderId="12" xfId="0" applyFont="1" applyFill="1" applyBorder="1"/>
    <xf numFmtId="0" fontId="66" fillId="25" borderId="18" xfId="0" applyFont="1" applyFill="1" applyBorder="1"/>
    <xf numFmtId="0" fontId="66" fillId="25" borderId="25" xfId="0" applyFont="1" applyFill="1" applyBorder="1"/>
    <xf numFmtId="0" fontId="66" fillId="25" borderId="28" xfId="0" applyFont="1" applyFill="1" applyBorder="1"/>
    <xf numFmtId="0" fontId="66" fillId="25" borderId="32" xfId="0" applyFont="1" applyFill="1" applyBorder="1"/>
    <xf numFmtId="0" fontId="66" fillId="21" borderId="27" xfId="0" applyFont="1" applyFill="1" applyBorder="1"/>
    <xf numFmtId="0" fontId="55" fillId="0" borderId="0" xfId="0" applyFont="1"/>
    <xf numFmtId="0" fontId="56" fillId="7" borderId="9" xfId="1" applyFont="1" applyFill="1" applyBorder="1" applyAlignment="1">
      <alignment vertical="center"/>
    </xf>
    <xf numFmtId="0" fontId="56" fillId="8" borderId="52" xfId="1" applyFont="1" applyFill="1" applyBorder="1" applyAlignment="1">
      <alignment vertical="center"/>
    </xf>
    <xf numFmtId="0" fontId="57" fillId="2" borderId="12" xfId="1" applyFont="1" applyFill="1" applyBorder="1" applyAlignment="1">
      <alignment horizontal="center" vertical="center"/>
    </xf>
    <xf numFmtId="0" fontId="57" fillId="7" borderId="17" xfId="1" applyFont="1" applyFill="1" applyBorder="1" applyAlignment="1">
      <alignment horizontal="left" vertical="center"/>
    </xf>
    <xf numFmtId="0" fontId="56" fillId="7" borderId="6" xfId="1" applyFont="1" applyFill="1" applyBorder="1" applyAlignment="1">
      <alignment vertical="center"/>
    </xf>
    <xf numFmtId="0" fontId="57" fillId="25" borderId="0" xfId="0" applyFont="1" applyFill="1"/>
    <xf numFmtId="0" fontId="56" fillId="20" borderId="27" xfId="0" applyFont="1" applyFill="1" applyBorder="1"/>
    <xf numFmtId="0" fontId="57" fillId="25" borderId="10" xfId="0" applyFont="1" applyFill="1" applyBorder="1"/>
    <xf numFmtId="0" fontId="56" fillId="28" borderId="27" xfId="0" applyFont="1" applyFill="1" applyBorder="1"/>
    <xf numFmtId="0" fontId="57" fillId="26" borderId="0" xfId="0" applyFont="1" applyFill="1"/>
    <xf numFmtId="0" fontId="56" fillId="28" borderId="10" xfId="0" applyFont="1" applyFill="1" applyBorder="1"/>
    <xf numFmtId="0" fontId="57" fillId="26" borderId="10" xfId="0" applyFont="1" applyFill="1" applyBorder="1"/>
    <xf numFmtId="0" fontId="57" fillId="26" borderId="27" xfId="0" applyFont="1" applyFill="1" applyBorder="1"/>
    <xf numFmtId="0" fontId="57" fillId="25" borderId="27" xfId="0" applyFont="1" applyFill="1" applyBorder="1"/>
    <xf numFmtId="0" fontId="56" fillId="28" borderId="0" xfId="0" applyFont="1" applyFill="1"/>
    <xf numFmtId="0" fontId="57" fillId="25" borderId="12" xfId="0" applyFont="1" applyFill="1" applyBorder="1"/>
    <xf numFmtId="0" fontId="57" fillId="25" borderId="45" xfId="0" applyFont="1" applyFill="1" applyBorder="1"/>
    <xf numFmtId="0" fontId="56" fillId="20" borderId="0" xfId="0" applyFont="1" applyFill="1"/>
    <xf numFmtId="0" fontId="56" fillId="28" borderId="45" xfId="0" applyFont="1" applyFill="1" applyBorder="1"/>
    <xf numFmtId="0" fontId="56" fillId="20" borderId="59" xfId="0" applyFont="1" applyFill="1" applyBorder="1"/>
    <xf numFmtId="0" fontId="57" fillId="25" borderId="76" xfId="0" applyFont="1" applyFill="1" applyBorder="1"/>
    <xf numFmtId="0" fontId="57" fillId="25" borderId="28" xfId="0" applyFont="1" applyFill="1" applyBorder="1"/>
    <xf numFmtId="0" fontId="56" fillId="21" borderId="126" xfId="0" applyFont="1" applyFill="1" applyBorder="1"/>
    <xf numFmtId="0" fontId="57" fillId="26" borderId="26" xfId="0" applyFont="1" applyFill="1" applyBorder="1"/>
    <xf numFmtId="0" fontId="57" fillId="28" borderId="50" xfId="0" applyFont="1" applyFill="1" applyBorder="1"/>
    <xf numFmtId="0" fontId="56" fillId="28" borderId="5" xfId="0" applyFont="1" applyFill="1" applyBorder="1"/>
    <xf numFmtId="0" fontId="57" fillId="20" borderId="17" xfId="0" applyFont="1" applyFill="1" applyBorder="1"/>
    <xf numFmtId="0" fontId="56" fillId="20" borderId="28" xfId="0" applyFont="1" applyFill="1" applyBorder="1"/>
    <xf numFmtId="0" fontId="57" fillId="25" borderId="128" xfId="0" applyFont="1" applyFill="1" applyBorder="1"/>
    <xf numFmtId="0" fontId="56" fillId="21" borderId="25" xfId="0" applyFont="1" applyFill="1" applyBorder="1"/>
    <xf numFmtId="0" fontId="56" fillId="20" borderId="73" xfId="0" applyFont="1" applyFill="1" applyBorder="1"/>
    <xf numFmtId="0" fontId="57" fillId="25" borderId="94" xfId="0" applyFont="1" applyFill="1" applyBorder="1"/>
    <xf numFmtId="0" fontId="56" fillId="21" borderId="0" xfId="0" applyFont="1" applyFill="1" applyAlignment="1">
      <alignment wrapText="1"/>
    </xf>
    <xf numFmtId="0" fontId="56" fillId="21" borderId="85" xfId="0" applyFont="1" applyFill="1" applyBorder="1" applyAlignment="1">
      <alignment wrapText="1"/>
    </xf>
    <xf numFmtId="0" fontId="57" fillId="25" borderId="133" xfId="0" applyFont="1" applyFill="1" applyBorder="1"/>
    <xf numFmtId="0" fontId="56" fillId="20" borderId="97" xfId="0" applyFont="1" applyFill="1" applyBorder="1" applyAlignment="1">
      <alignment wrapText="1"/>
    </xf>
    <xf numFmtId="0" fontId="57" fillId="25" borderId="97" xfId="0" applyFont="1" applyFill="1" applyBorder="1"/>
    <xf numFmtId="0" fontId="57" fillId="25" borderId="135" xfId="0" applyFont="1" applyFill="1" applyBorder="1"/>
    <xf numFmtId="0" fontId="56" fillId="21" borderId="45" xfId="0" applyFont="1" applyFill="1" applyBorder="1" applyAlignment="1">
      <alignment wrapText="1"/>
    </xf>
    <xf numFmtId="0" fontId="57" fillId="25" borderId="78" xfId="0" applyFont="1" applyFill="1" applyBorder="1"/>
    <xf numFmtId="0" fontId="56" fillId="21" borderId="27" xfId="0" applyFont="1" applyFill="1" applyBorder="1"/>
    <xf numFmtId="0" fontId="57" fillId="21" borderId="27" xfId="0" applyFont="1" applyFill="1" applyBorder="1"/>
    <xf numFmtId="0" fontId="58" fillId="0" borderId="0" xfId="0" applyFont="1"/>
    <xf numFmtId="0" fontId="57" fillId="8" borderId="10" xfId="1" applyFont="1" applyFill="1" applyBorder="1" applyAlignment="1">
      <alignment vertical="center"/>
    </xf>
    <xf numFmtId="0" fontId="56" fillId="5" borderId="27" xfId="1" applyFont="1" applyFill="1" applyBorder="1" applyAlignment="1">
      <alignment vertical="center"/>
    </xf>
    <xf numFmtId="0" fontId="57" fillId="6" borderId="27" xfId="1" applyFont="1" applyFill="1" applyBorder="1" applyAlignment="1">
      <alignment horizontal="center" vertical="center"/>
    </xf>
    <xf numFmtId="0" fontId="57" fillId="6" borderId="12" xfId="1" applyFont="1" applyFill="1" applyBorder="1" applyAlignment="1">
      <alignment horizontal="center" vertical="center"/>
    </xf>
    <xf numFmtId="0" fontId="57" fillId="6" borderId="32" xfId="1" applyFont="1" applyFill="1" applyBorder="1" applyAlignment="1">
      <alignment horizontal="center" vertical="center"/>
    </xf>
    <xf numFmtId="0" fontId="56" fillId="17" borderId="52" xfId="0" applyFont="1" applyFill="1" applyBorder="1"/>
    <xf numFmtId="0" fontId="31" fillId="0" borderId="5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 wrapText="1"/>
    </xf>
    <xf numFmtId="0" fontId="21" fillId="8" borderId="59" xfId="0" applyFont="1" applyFill="1" applyBorder="1" applyAlignment="1">
      <alignment vertical="center"/>
    </xf>
    <xf numFmtId="0" fontId="21" fillId="8" borderId="52" xfId="0" applyFont="1" applyFill="1" applyBorder="1" applyAlignment="1">
      <alignment vertical="center"/>
    </xf>
    <xf numFmtId="0" fontId="31" fillId="12" borderId="4" xfId="0" applyFont="1" applyFill="1" applyBorder="1" applyAlignment="1">
      <alignment horizontal="right" vertical="center"/>
    </xf>
    <xf numFmtId="1" fontId="31" fillId="6" borderId="147" xfId="0" applyNumberFormat="1" applyFont="1" applyFill="1" applyBorder="1" applyAlignment="1">
      <alignment horizontal="center" vertical="center" wrapText="1"/>
    </xf>
    <xf numFmtId="0" fontId="44" fillId="6" borderId="101" xfId="0" applyFont="1" applyFill="1" applyBorder="1" applyAlignment="1">
      <alignment horizontal="center" vertical="center"/>
    </xf>
    <xf numFmtId="0" fontId="31" fillId="12" borderId="151" xfId="0" applyFont="1" applyFill="1" applyBorder="1" applyAlignment="1">
      <alignment horizontal="right" vertical="center"/>
    </xf>
    <xf numFmtId="0" fontId="21" fillId="12" borderId="152" xfId="0" applyFont="1" applyFill="1" applyBorder="1" applyAlignment="1">
      <alignment vertical="center"/>
    </xf>
    <xf numFmtId="0" fontId="21" fillId="12" borderId="153" xfId="0" applyFont="1" applyFill="1" applyBorder="1" applyAlignment="1">
      <alignment vertical="center"/>
    </xf>
    <xf numFmtId="0" fontId="31" fillId="2" borderId="148" xfId="0" applyFont="1" applyFill="1" applyBorder="1" applyAlignment="1">
      <alignment horizontal="center" vertical="center"/>
    </xf>
    <xf numFmtId="0" fontId="44" fillId="2" borderId="100" xfId="0" applyFont="1" applyFill="1" applyBorder="1" applyAlignment="1">
      <alignment horizontal="center" vertical="center"/>
    </xf>
    <xf numFmtId="0" fontId="31" fillId="12" borderId="17" xfId="0" applyFont="1" applyFill="1" applyBorder="1" applyAlignment="1">
      <alignment horizontal="right" vertical="center"/>
    </xf>
    <xf numFmtId="0" fontId="31" fillId="12" borderId="50" xfId="0" applyFont="1" applyFill="1" applyBorder="1" applyAlignment="1">
      <alignment horizontal="right" vertical="center"/>
    </xf>
    <xf numFmtId="0" fontId="21" fillId="12" borderId="39" xfId="0" applyFont="1" applyFill="1" applyBorder="1" applyAlignment="1">
      <alignment vertical="center"/>
    </xf>
    <xf numFmtId="0" fontId="21" fillId="12" borderId="59" xfId="0" applyFont="1" applyFill="1" applyBorder="1" applyAlignment="1">
      <alignment vertical="center"/>
    </xf>
    <xf numFmtId="1" fontId="31" fillId="6" borderId="148" xfId="0" applyNumberFormat="1" applyFont="1" applyFill="1" applyBorder="1" applyAlignment="1">
      <alignment horizontal="center" vertical="center" wrapText="1"/>
    </xf>
    <xf numFmtId="0" fontId="44" fillId="6" borderId="100" xfId="0" applyFont="1" applyFill="1" applyBorder="1" applyAlignment="1">
      <alignment horizontal="center" vertical="center"/>
    </xf>
    <xf numFmtId="0" fontId="31" fillId="12" borderId="144" xfId="0" applyFont="1" applyFill="1" applyBorder="1" applyAlignment="1">
      <alignment horizontal="right" vertical="center"/>
    </xf>
    <xf numFmtId="0" fontId="21" fillId="12" borderId="145" xfId="0" applyFont="1" applyFill="1" applyBorder="1" applyAlignment="1">
      <alignment vertical="center"/>
    </xf>
    <xf numFmtId="0" fontId="21" fillId="12" borderId="149" xfId="0" applyFont="1" applyFill="1" applyBorder="1" applyAlignment="1">
      <alignment vertical="center"/>
    </xf>
    <xf numFmtId="0" fontId="21" fillId="8" borderId="35" xfId="0" applyFont="1" applyFill="1" applyBorder="1" applyAlignment="1">
      <alignment vertical="center"/>
    </xf>
    <xf numFmtId="0" fontId="21" fillId="11" borderId="7" xfId="0" applyFont="1" applyFill="1" applyBorder="1" applyAlignment="1">
      <alignment vertical="center"/>
    </xf>
    <xf numFmtId="0" fontId="21" fillId="11" borderId="2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7" fillId="9" borderId="4" xfId="0" applyFont="1" applyFill="1" applyBorder="1" applyAlignment="1">
      <alignment horizontal="left" vertical="center"/>
    </xf>
    <xf numFmtId="0" fontId="12" fillId="14" borderId="5" xfId="0" applyFont="1" applyFill="1" applyBorder="1" applyAlignment="1">
      <alignment vertical="center"/>
    </xf>
    <xf numFmtId="0" fontId="41" fillId="15" borderId="12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left" vertical="center"/>
    </xf>
    <xf numFmtId="0" fontId="12" fillId="14" borderId="6" xfId="0" applyFont="1" applyFill="1" applyBorder="1" applyAlignment="1">
      <alignment vertical="center"/>
    </xf>
    <xf numFmtId="0" fontId="41" fillId="15" borderId="28" xfId="0" applyFont="1" applyFill="1" applyBorder="1" applyAlignment="1">
      <alignment horizontal="center" vertical="center" wrapText="1"/>
    </xf>
    <xf numFmtId="0" fontId="27" fillId="9" borderId="50" xfId="0" applyFont="1" applyFill="1" applyBorder="1" applyAlignment="1">
      <alignment horizontal="left" vertical="center"/>
    </xf>
    <xf numFmtId="0" fontId="12" fillId="14" borderId="39" xfId="0" applyFont="1" applyFill="1" applyBorder="1" applyAlignment="1">
      <alignment vertical="center"/>
    </xf>
    <xf numFmtId="0" fontId="27" fillId="4" borderId="32" xfId="0" applyFont="1" applyFill="1" applyBorder="1" applyAlignment="1">
      <alignment horizontal="center" vertical="center" wrapText="1"/>
    </xf>
    <xf numFmtId="0" fontId="41" fillId="15" borderId="45" xfId="0" applyFont="1" applyFill="1" applyBorder="1" applyAlignment="1">
      <alignment horizontal="center" vertical="center" wrapText="1"/>
    </xf>
    <xf numFmtId="0" fontId="41" fillId="15" borderId="27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left" vertical="center" wrapText="1"/>
    </xf>
    <xf numFmtId="0" fontId="12" fillId="14" borderId="52" xfId="20" applyFont="1" applyFill="1" applyBorder="1" applyAlignment="1">
      <alignment horizontal="left" vertical="center" wrapText="1"/>
    </xf>
    <xf numFmtId="0" fontId="27" fillId="4" borderId="148" xfId="0" applyFont="1" applyFill="1" applyBorder="1" applyAlignment="1">
      <alignment horizontal="center" vertical="center" wrapText="1"/>
    </xf>
    <xf numFmtId="0" fontId="41" fillId="4" borderId="148" xfId="0" applyFont="1" applyFill="1" applyBorder="1" applyAlignment="1">
      <alignment horizontal="center" vertical="center" wrapText="1"/>
    </xf>
    <xf numFmtId="0" fontId="27" fillId="9" borderId="151" xfId="0" applyFont="1" applyFill="1" applyBorder="1" applyAlignment="1">
      <alignment vertical="center" wrapText="1"/>
    </xf>
    <xf numFmtId="0" fontId="12" fillId="9" borderId="152" xfId="0" applyFont="1" applyFill="1" applyBorder="1" applyAlignment="1">
      <alignment vertical="center" wrapText="1"/>
    </xf>
    <xf numFmtId="0" fontId="12" fillId="9" borderId="154" xfId="0" applyFont="1" applyFill="1" applyBorder="1" applyAlignment="1">
      <alignment horizontal="left" vertical="center" wrapText="1"/>
    </xf>
    <xf numFmtId="0" fontId="12" fillId="8" borderId="59" xfId="0" applyFont="1" applyFill="1" applyBorder="1" applyAlignment="1">
      <alignment vertical="center"/>
    </xf>
    <xf numFmtId="0" fontId="31" fillId="8" borderId="4" xfId="0" applyFont="1" applyFill="1" applyBorder="1" applyAlignment="1">
      <alignment horizontal="right" vertical="center"/>
    </xf>
    <xf numFmtId="0" fontId="31" fillId="10" borderId="50" xfId="1" applyFont="1" applyFill="1" applyBorder="1" applyAlignment="1">
      <alignment horizontal="left" vertical="center"/>
    </xf>
    <xf numFmtId="0" fontId="21" fillId="10" borderId="39" xfId="1" applyFont="1" applyFill="1" applyBorder="1" applyAlignment="1">
      <alignment vertical="center"/>
    </xf>
    <xf numFmtId="0" fontId="21" fillId="10" borderId="1" xfId="1" applyFont="1" applyFill="1" applyBorder="1" applyAlignment="1">
      <alignment horizontal="left" vertical="center" wrapText="1"/>
    </xf>
    <xf numFmtId="165" fontId="31" fillId="4" borderId="45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27" fillId="0" borderId="55" xfId="0" applyFont="1" applyBorder="1" applyAlignment="1">
      <alignment horizontal="right" vertical="center" wrapText="1"/>
    </xf>
    <xf numFmtId="0" fontId="27" fillId="8" borderId="41" xfId="0" applyFont="1" applyFill="1" applyBorder="1" applyAlignment="1">
      <alignment horizontal="right" vertical="center"/>
    </xf>
    <xf numFmtId="0" fontId="27" fillId="8" borderId="17" xfId="0" applyFont="1" applyFill="1" applyBorder="1" applyAlignment="1">
      <alignment horizontal="right" vertical="center" wrapText="1"/>
    </xf>
    <xf numFmtId="0" fontId="27" fillId="12" borderId="4" xfId="0" applyFont="1" applyFill="1" applyBorder="1" applyAlignment="1">
      <alignment horizontal="right" vertical="center"/>
    </xf>
    <xf numFmtId="0" fontId="27" fillId="12" borderId="17" xfId="0" applyFont="1" applyFill="1" applyBorder="1" applyAlignment="1">
      <alignment horizontal="right" vertical="center"/>
    </xf>
    <xf numFmtId="0" fontId="27" fillId="8" borderId="41" xfId="0" applyFont="1" applyFill="1" applyBorder="1" applyAlignment="1">
      <alignment horizontal="right" vertical="center" wrapText="1"/>
    </xf>
    <xf numFmtId="0" fontId="31" fillId="8" borderId="19" xfId="1" applyFont="1" applyFill="1" applyBorder="1" applyAlignment="1">
      <alignment horizontal="right" vertical="center"/>
    </xf>
    <xf numFmtId="0" fontId="25" fillId="3" borderId="0" xfId="0" applyFont="1" applyFill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3" borderId="0" xfId="0" applyFont="1" applyFill="1" applyAlignment="1">
      <alignment horizontal="left" vertical="center" wrapText="1"/>
    </xf>
    <xf numFmtId="0" fontId="42" fillId="3" borderId="0" xfId="0" applyFont="1" applyFill="1" applyAlignment="1">
      <alignment vertical="center"/>
    </xf>
    <xf numFmtId="0" fontId="27" fillId="3" borderId="0" xfId="0" applyFont="1" applyFill="1" applyAlignment="1">
      <alignment horizontal="right" vertical="center" wrapText="1"/>
    </xf>
    <xf numFmtId="0" fontId="27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2" fontId="32" fillId="0" borderId="157" xfId="1" quotePrefix="1" applyNumberFormat="1" applyFont="1" applyBorder="1" applyAlignment="1">
      <alignment horizontal="center" vertical="center"/>
    </xf>
    <xf numFmtId="1" fontId="32" fillId="0" borderId="157" xfId="1" quotePrefix="1" applyNumberFormat="1" applyFont="1" applyBorder="1" applyAlignment="1">
      <alignment horizontal="center" vertical="center"/>
    </xf>
    <xf numFmtId="2" fontId="16" fillId="0" borderId="6" xfId="1" quotePrefix="1" applyNumberFormat="1" applyFont="1" applyBorder="1" applyAlignment="1">
      <alignment horizontal="center" vertical="center"/>
    </xf>
    <xf numFmtId="1" fontId="36" fillId="0" borderId="6" xfId="1" quotePrefix="1" applyNumberFormat="1" applyFont="1" applyBorder="1" applyAlignment="1">
      <alignment horizontal="center" vertical="center"/>
    </xf>
    <xf numFmtId="0" fontId="27" fillId="8" borderId="6" xfId="0" applyFont="1" applyFill="1" applyBorder="1" applyAlignment="1">
      <alignment horizontal="righ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center" vertical="center"/>
    </xf>
    <xf numFmtId="0" fontId="41" fillId="6" borderId="6" xfId="0" applyFont="1" applyFill="1" applyBorder="1" applyAlignment="1">
      <alignment horizontal="center" vertical="center"/>
    </xf>
    <xf numFmtId="0" fontId="31" fillId="29" borderId="4" xfId="1" applyFont="1" applyFill="1" applyBorder="1" applyAlignment="1">
      <alignment horizontal="right" vertical="center"/>
    </xf>
    <xf numFmtId="0" fontId="21" fillId="29" borderId="5" xfId="1" applyFont="1" applyFill="1" applyBorder="1" applyAlignment="1">
      <alignment vertical="center"/>
    </xf>
    <xf numFmtId="0" fontId="21" fillId="29" borderId="5" xfId="1" applyFont="1" applyFill="1" applyBorder="1" applyAlignment="1">
      <alignment horizontal="left" vertical="center" wrapText="1"/>
    </xf>
    <xf numFmtId="0" fontId="31" fillId="29" borderId="12" xfId="0" applyFont="1" applyFill="1" applyBorder="1" applyAlignment="1">
      <alignment horizontal="center" vertical="center" wrapText="1"/>
    </xf>
    <xf numFmtId="0" fontId="44" fillId="29" borderId="27" xfId="1" applyFont="1" applyFill="1" applyBorder="1" applyAlignment="1">
      <alignment horizontal="center" vertical="center"/>
    </xf>
    <xf numFmtId="0" fontId="31" fillId="29" borderId="17" xfId="1" applyFont="1" applyFill="1" applyBorder="1" applyAlignment="1">
      <alignment horizontal="right" vertical="center"/>
    </xf>
    <xf numFmtId="0" fontId="21" fillId="29" borderId="6" xfId="1" applyFont="1" applyFill="1" applyBorder="1" applyAlignment="1">
      <alignment vertical="center"/>
    </xf>
    <xf numFmtId="0" fontId="21" fillId="29" borderId="6" xfId="1" applyFont="1" applyFill="1" applyBorder="1" applyAlignment="1">
      <alignment horizontal="left" vertical="center" wrapText="1"/>
    </xf>
    <xf numFmtId="0" fontId="31" fillId="29" borderId="18" xfId="0" applyFont="1" applyFill="1" applyBorder="1" applyAlignment="1">
      <alignment horizontal="center" vertical="center" wrapText="1"/>
    </xf>
    <xf numFmtId="0" fontId="31" fillId="30" borderId="17" xfId="1" applyFont="1" applyFill="1" applyBorder="1" applyAlignment="1">
      <alignment horizontal="right" vertical="center"/>
    </xf>
    <xf numFmtId="0" fontId="21" fillId="30" borderId="6" xfId="1" applyFont="1" applyFill="1" applyBorder="1" applyAlignment="1">
      <alignment vertical="center"/>
    </xf>
    <xf numFmtId="0" fontId="21" fillId="30" borderId="6" xfId="1" applyFont="1" applyFill="1" applyBorder="1" applyAlignment="1">
      <alignment horizontal="left" vertical="center" wrapText="1"/>
    </xf>
    <xf numFmtId="0" fontId="31" fillId="30" borderId="18" xfId="0" applyFont="1" applyFill="1" applyBorder="1" applyAlignment="1">
      <alignment horizontal="center" vertical="center" wrapText="1"/>
    </xf>
    <xf numFmtId="0" fontId="44" fillId="30" borderId="27" xfId="1" applyFont="1" applyFill="1" applyBorder="1" applyAlignment="1">
      <alignment horizontal="center" vertical="center"/>
    </xf>
    <xf numFmtId="0" fontId="31" fillId="30" borderId="4" xfId="1" applyFont="1" applyFill="1" applyBorder="1" applyAlignment="1">
      <alignment horizontal="right" vertical="center"/>
    </xf>
    <xf numFmtId="0" fontId="21" fillId="30" borderId="5" xfId="1" applyFont="1" applyFill="1" applyBorder="1" applyAlignment="1">
      <alignment vertical="center"/>
    </xf>
    <xf numFmtId="0" fontId="21" fillId="30" borderId="5" xfId="1" applyFont="1" applyFill="1" applyBorder="1" applyAlignment="1">
      <alignment horizontal="left" vertical="center" wrapText="1"/>
    </xf>
    <xf numFmtId="0" fontId="31" fillId="30" borderId="12" xfId="0" applyFont="1" applyFill="1" applyBorder="1" applyAlignment="1">
      <alignment horizontal="center" vertical="center" wrapText="1"/>
    </xf>
    <xf numFmtId="0" fontId="31" fillId="9" borderId="4" xfId="1" applyFont="1" applyFill="1" applyBorder="1" applyAlignment="1">
      <alignment horizontal="right" vertical="center"/>
    </xf>
    <xf numFmtId="0" fontId="21" fillId="9" borderId="5" xfId="1" applyFont="1" applyFill="1" applyBorder="1" applyAlignment="1">
      <alignment vertical="center"/>
    </xf>
    <xf numFmtId="0" fontId="21" fillId="9" borderId="5" xfId="1" applyFont="1" applyFill="1" applyBorder="1" applyAlignment="1">
      <alignment horizontal="left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44" fillId="9" borderId="27" xfId="1" applyFont="1" applyFill="1" applyBorder="1" applyAlignment="1">
      <alignment horizontal="center" vertical="center"/>
    </xf>
    <xf numFmtId="0" fontId="31" fillId="9" borderId="17" xfId="1" applyFont="1" applyFill="1" applyBorder="1" applyAlignment="1">
      <alignment horizontal="right" vertical="center"/>
    </xf>
    <xf numFmtId="0" fontId="21" fillId="9" borderId="6" xfId="1" applyFont="1" applyFill="1" applyBorder="1" applyAlignment="1">
      <alignment vertical="center"/>
    </xf>
    <xf numFmtId="0" fontId="21" fillId="9" borderId="6" xfId="1" applyFont="1" applyFill="1" applyBorder="1" applyAlignment="1">
      <alignment horizontal="left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44" fillId="9" borderId="28" xfId="1" applyFont="1" applyFill="1" applyBorder="1" applyAlignment="1">
      <alignment horizontal="center" vertical="center"/>
    </xf>
    <xf numFmtId="0" fontId="21" fillId="29" borderId="6" xfId="1" applyFont="1" applyFill="1" applyBorder="1" applyAlignment="1">
      <alignment horizontal="left" vertical="center"/>
    </xf>
    <xf numFmtId="0" fontId="21" fillId="29" borderId="7" xfId="1" applyFont="1" applyFill="1" applyBorder="1" applyAlignment="1">
      <alignment horizontal="left" vertical="center" wrapText="1"/>
    </xf>
    <xf numFmtId="0" fontId="44" fillId="29" borderId="28" xfId="1" applyFont="1" applyFill="1" applyBorder="1" applyAlignment="1">
      <alignment horizontal="center" vertical="center"/>
    </xf>
    <xf numFmtId="0" fontId="21" fillId="30" borderId="6" xfId="1" applyFont="1" applyFill="1" applyBorder="1" applyAlignment="1">
      <alignment horizontal="left" vertical="center"/>
    </xf>
    <xf numFmtId="0" fontId="21" fillId="30" borderId="7" xfId="1" applyFont="1" applyFill="1" applyBorder="1" applyAlignment="1">
      <alignment horizontal="left" vertical="center"/>
    </xf>
    <xf numFmtId="0" fontId="44" fillId="30" borderId="28" xfId="1" applyFont="1" applyFill="1" applyBorder="1" applyAlignment="1">
      <alignment horizontal="center" vertical="center"/>
    </xf>
    <xf numFmtId="0" fontId="21" fillId="9" borderId="6" xfId="1" applyFont="1" applyFill="1" applyBorder="1" applyAlignment="1">
      <alignment horizontal="left" vertical="center"/>
    </xf>
    <xf numFmtId="0" fontId="21" fillId="9" borderId="7" xfId="1" applyFont="1" applyFill="1" applyBorder="1" applyAlignment="1">
      <alignment horizontal="left" vertical="center"/>
    </xf>
    <xf numFmtId="0" fontId="27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/>
    </xf>
    <xf numFmtId="0" fontId="31" fillId="31" borderId="17" xfId="0" applyFont="1" applyFill="1" applyBorder="1" applyAlignment="1">
      <alignment horizontal="right" vertical="center"/>
    </xf>
    <xf numFmtId="0" fontId="21" fillId="31" borderId="7" xfId="0" applyFont="1" applyFill="1" applyBorder="1" applyAlignment="1">
      <alignment horizontal="left" vertical="center"/>
    </xf>
    <xf numFmtId="0" fontId="21" fillId="31" borderId="35" xfId="0" applyFont="1" applyFill="1" applyBorder="1" applyAlignment="1">
      <alignment vertical="center"/>
    </xf>
    <xf numFmtId="0" fontId="27" fillId="31" borderId="18" xfId="0" applyFont="1" applyFill="1" applyBorder="1" applyAlignment="1">
      <alignment horizontal="center" vertical="center"/>
    </xf>
    <xf numFmtId="0" fontId="44" fillId="31" borderId="28" xfId="0" applyFont="1" applyFill="1" applyBorder="1" applyAlignment="1">
      <alignment horizontal="center" vertical="center"/>
    </xf>
    <xf numFmtId="0" fontId="21" fillId="31" borderId="7" xfId="0" applyFont="1" applyFill="1" applyBorder="1" applyAlignment="1">
      <alignment horizontal="left" vertical="center" wrapText="1"/>
    </xf>
    <xf numFmtId="0" fontId="31" fillId="31" borderId="4" xfId="0" applyFont="1" applyFill="1" applyBorder="1" applyAlignment="1">
      <alignment horizontal="right" vertical="center"/>
    </xf>
    <xf numFmtId="0" fontId="21" fillId="31" borderId="9" xfId="0" applyFont="1" applyFill="1" applyBorder="1" applyAlignment="1">
      <alignment horizontal="left" vertical="center"/>
    </xf>
    <xf numFmtId="0" fontId="21" fillId="31" borderId="52" xfId="0" applyFont="1" applyFill="1" applyBorder="1" applyAlignment="1">
      <alignment vertical="center"/>
    </xf>
    <xf numFmtId="0" fontId="27" fillId="31" borderId="12" xfId="0" applyFont="1" applyFill="1" applyBorder="1" applyAlignment="1">
      <alignment horizontal="center" vertical="center"/>
    </xf>
    <xf numFmtId="0" fontId="44" fillId="31" borderId="27" xfId="0" applyFont="1" applyFill="1" applyBorder="1" applyAlignment="1">
      <alignment horizontal="center" vertical="center"/>
    </xf>
    <xf numFmtId="0" fontId="31" fillId="32" borderId="4" xfId="0" applyFont="1" applyFill="1" applyBorder="1" applyAlignment="1">
      <alignment horizontal="right" vertical="center"/>
    </xf>
    <xf numFmtId="0" fontId="21" fillId="32" borderId="9" xfId="0" applyFont="1" applyFill="1" applyBorder="1" applyAlignment="1">
      <alignment horizontal="left" vertical="center" wrapText="1"/>
    </xf>
    <xf numFmtId="0" fontId="21" fillId="32" borderId="52" xfId="0" applyFont="1" applyFill="1" applyBorder="1" applyAlignment="1">
      <alignment vertical="center"/>
    </xf>
    <xf numFmtId="0" fontId="27" fillId="32" borderId="12" xfId="0" applyFont="1" applyFill="1" applyBorder="1" applyAlignment="1">
      <alignment horizontal="center" vertical="center"/>
    </xf>
    <xf numFmtId="0" fontId="44" fillId="32" borderId="27" xfId="0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right" vertical="center"/>
    </xf>
    <xf numFmtId="0" fontId="21" fillId="32" borderId="7" xfId="0" applyFont="1" applyFill="1" applyBorder="1" applyAlignment="1">
      <alignment horizontal="left" vertical="center" wrapText="1"/>
    </xf>
    <xf numFmtId="0" fontId="21" fillId="32" borderId="35" xfId="0" applyFont="1" applyFill="1" applyBorder="1" applyAlignment="1">
      <alignment vertical="center"/>
    </xf>
    <xf numFmtId="0" fontId="27" fillId="32" borderId="18" xfId="0" applyFont="1" applyFill="1" applyBorder="1" applyAlignment="1">
      <alignment horizontal="center" vertical="center"/>
    </xf>
    <xf numFmtId="0" fontId="44" fillId="32" borderId="28" xfId="0" applyFont="1" applyFill="1" applyBorder="1" applyAlignment="1">
      <alignment horizontal="center" vertical="center"/>
    </xf>
    <xf numFmtId="0" fontId="21" fillId="32" borderId="7" xfId="0" applyFont="1" applyFill="1" applyBorder="1" applyAlignment="1">
      <alignment horizontal="left" vertical="center"/>
    </xf>
    <xf numFmtId="0" fontId="44" fillId="32" borderId="28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/>
    </xf>
    <xf numFmtId="0" fontId="44" fillId="11" borderId="27" xfId="0" applyFont="1" applyFill="1" applyBorder="1" applyAlignment="1">
      <alignment horizontal="center" vertical="center"/>
    </xf>
    <xf numFmtId="0" fontId="27" fillId="11" borderId="28" xfId="0" applyFont="1" applyFill="1" applyBorder="1" applyAlignment="1">
      <alignment horizontal="center" vertical="center"/>
    </xf>
    <xf numFmtId="0" fontId="44" fillId="11" borderId="28" xfId="0" applyFont="1" applyFill="1" applyBorder="1" applyAlignment="1">
      <alignment horizontal="center" vertical="center"/>
    </xf>
    <xf numFmtId="0" fontId="9" fillId="0" borderId="46" xfId="1" applyFont="1" applyBorder="1" applyAlignment="1">
      <alignment horizontal="left" vertical="center"/>
    </xf>
    <xf numFmtId="0" fontId="9" fillId="0" borderId="47" xfId="1" applyFont="1" applyBorder="1" applyAlignment="1">
      <alignment horizontal="left" vertical="center"/>
    </xf>
    <xf numFmtId="1" fontId="11" fillId="0" borderId="56" xfId="1" applyNumberFormat="1" applyFont="1" applyBorder="1" applyAlignment="1">
      <alignment horizontal="center" vertical="center"/>
    </xf>
    <xf numFmtId="1" fontId="11" fillId="0" borderId="61" xfId="1" applyNumberFormat="1" applyFont="1" applyBorder="1" applyAlignment="1">
      <alignment horizontal="center" vertical="center"/>
    </xf>
    <xf numFmtId="14" fontId="10" fillId="0" borderId="55" xfId="1" applyNumberFormat="1" applyFont="1" applyBorder="1" applyAlignment="1">
      <alignment horizontal="left" vertical="center"/>
    </xf>
    <xf numFmtId="14" fontId="10" fillId="0" borderId="56" xfId="1" applyNumberFormat="1" applyFont="1" applyBorder="1" applyAlignment="1">
      <alignment horizontal="left" vertical="center"/>
    </xf>
    <xf numFmtId="14" fontId="10" fillId="0" borderId="61" xfId="1" applyNumberFormat="1" applyFont="1" applyBorder="1" applyAlignment="1">
      <alignment horizontal="left" vertical="center"/>
    </xf>
    <xf numFmtId="0" fontId="17" fillId="0" borderId="46" xfId="1" applyFont="1" applyBorder="1" applyAlignment="1">
      <alignment horizontal="left" vertical="center"/>
    </xf>
    <xf numFmtId="0" fontId="17" fillId="0" borderId="47" xfId="1" applyFont="1" applyBorder="1" applyAlignment="1">
      <alignment horizontal="left" vertical="center"/>
    </xf>
    <xf numFmtId="0" fontId="17" fillId="0" borderId="49" xfId="1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4" fontId="10" fillId="0" borderId="46" xfId="1" applyNumberFormat="1" applyFont="1" applyBorder="1" applyAlignment="1">
      <alignment horizontal="left" vertical="center"/>
    </xf>
    <xf numFmtId="14" fontId="10" fillId="0" borderId="47" xfId="1" applyNumberFormat="1" applyFont="1" applyBorder="1" applyAlignment="1">
      <alignment horizontal="left" vertical="center"/>
    </xf>
    <xf numFmtId="14" fontId="10" fillId="0" borderId="49" xfId="1" applyNumberFormat="1" applyFont="1" applyBorder="1" applyAlignment="1">
      <alignment horizontal="left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25" fillId="9" borderId="40" xfId="1" applyFont="1" applyFill="1" applyBorder="1" applyAlignment="1">
      <alignment horizontal="left" vertical="center"/>
    </xf>
    <xf numFmtId="0" fontId="25" fillId="9" borderId="33" xfId="1" applyFont="1" applyFill="1" applyBorder="1" applyAlignment="1">
      <alignment horizontal="left" vertical="center"/>
    </xf>
    <xf numFmtId="0" fontId="25" fillId="9" borderId="28" xfId="1" applyFont="1" applyFill="1" applyBorder="1" applyAlignment="1">
      <alignment horizontal="left" vertical="center"/>
    </xf>
    <xf numFmtId="0" fontId="25" fillId="30" borderId="40" xfId="1" applyFont="1" applyFill="1" applyBorder="1" applyAlignment="1">
      <alignment horizontal="left" vertical="center"/>
    </xf>
    <xf numFmtId="0" fontId="25" fillId="30" borderId="33" xfId="1" applyFont="1" applyFill="1" applyBorder="1" applyAlignment="1">
      <alignment horizontal="left" vertical="center"/>
    </xf>
    <xf numFmtId="0" fontId="25" fillId="30" borderId="28" xfId="1" applyFont="1" applyFill="1" applyBorder="1" applyAlignment="1">
      <alignment horizontal="left" vertical="center"/>
    </xf>
    <xf numFmtId="0" fontId="25" fillId="29" borderId="40" xfId="1" applyFont="1" applyFill="1" applyBorder="1" applyAlignment="1">
      <alignment horizontal="left" vertical="center"/>
    </xf>
    <xf numFmtId="0" fontId="25" fillId="29" borderId="33" xfId="1" applyFont="1" applyFill="1" applyBorder="1" applyAlignment="1">
      <alignment horizontal="left" vertical="center"/>
    </xf>
    <xf numFmtId="0" fontId="25" fillId="29" borderId="28" xfId="1" applyFont="1" applyFill="1" applyBorder="1" applyAlignment="1">
      <alignment horizontal="left" vertical="center"/>
    </xf>
    <xf numFmtId="0" fontId="25" fillId="29" borderId="38" xfId="1" applyFont="1" applyFill="1" applyBorder="1" applyAlignment="1">
      <alignment horizontal="left" vertical="center"/>
    </xf>
    <xf numFmtId="0" fontId="25" fillId="29" borderId="10" xfId="1" applyFont="1" applyFill="1" applyBorder="1" applyAlignment="1">
      <alignment horizontal="left" vertical="center"/>
    </xf>
    <xf numFmtId="0" fontId="25" fillId="29" borderId="27" xfId="1" applyFont="1" applyFill="1" applyBorder="1" applyAlignment="1">
      <alignment horizontal="left" vertical="center"/>
    </xf>
    <xf numFmtId="0" fontId="10" fillId="27" borderId="40" xfId="0" applyFont="1" applyFill="1" applyBorder="1"/>
    <xf numFmtId="0" fontId="10" fillId="27" borderId="33" xfId="0" applyFont="1" applyFill="1" applyBorder="1"/>
    <xf numFmtId="0" fontId="10" fillId="27" borderId="97" xfId="0" applyFont="1" applyFill="1" applyBorder="1"/>
    <xf numFmtId="0" fontId="9" fillId="0" borderId="37" xfId="0" applyFont="1" applyBorder="1"/>
    <xf numFmtId="0" fontId="9" fillId="0" borderId="2" xfId="0" applyFont="1" applyBorder="1"/>
    <xf numFmtId="0" fontId="9" fillId="0" borderId="141" xfId="0" applyFont="1" applyBorder="1"/>
    <xf numFmtId="0" fontId="9" fillId="0" borderId="75" xfId="0" applyFont="1" applyBorder="1"/>
    <xf numFmtId="0" fontId="9" fillId="0" borderId="142" xfId="0" applyFont="1" applyBorder="1"/>
    <xf numFmtId="0" fontId="9" fillId="0" borderId="46" xfId="0" applyFont="1" applyBorder="1"/>
    <xf numFmtId="0" fontId="9" fillId="0" borderId="47" xfId="0" applyFont="1" applyBorder="1"/>
    <xf numFmtId="0" fontId="10" fillId="27" borderId="40" xfId="0" applyFont="1" applyFill="1" applyBorder="1" applyAlignment="1">
      <alignment horizontal="left"/>
    </xf>
    <xf numFmtId="0" fontId="10" fillId="27" borderId="33" xfId="0" applyFont="1" applyFill="1" applyBorder="1" applyAlignment="1">
      <alignment horizontal="left"/>
    </xf>
    <xf numFmtId="0" fontId="10" fillId="0" borderId="46" xfId="0" applyFont="1" applyBorder="1"/>
    <xf numFmtId="0" fontId="10" fillId="0" borderId="47" xfId="0" applyFont="1" applyBorder="1"/>
    <xf numFmtId="0" fontId="10" fillId="0" borderId="121" xfId="0" applyFont="1" applyBorder="1"/>
    <xf numFmtId="0" fontId="11" fillId="0" borderId="43" xfId="0" applyFont="1" applyBorder="1"/>
    <xf numFmtId="0" fontId="11" fillId="0" borderId="110" xfId="0" applyFont="1" applyBorder="1"/>
    <xf numFmtId="0" fontId="69" fillId="27" borderId="72" xfId="0" applyFont="1" applyFill="1" applyBorder="1"/>
    <xf numFmtId="0" fontId="69" fillId="27" borderId="73" xfId="0" applyFont="1" applyFill="1" applyBorder="1"/>
    <xf numFmtId="0" fontId="69" fillId="27" borderId="98" xfId="0" applyFont="1" applyFill="1" applyBorder="1"/>
    <xf numFmtId="0" fontId="9" fillId="0" borderId="87" xfId="0" applyFont="1" applyBorder="1" applyAlignment="1">
      <alignment wrapText="1"/>
    </xf>
    <xf numFmtId="0" fontId="9" fillId="0" borderId="81" xfId="0" applyFont="1" applyBorder="1" applyAlignment="1">
      <alignment wrapText="1"/>
    </xf>
    <xf numFmtId="0" fontId="9" fillId="0" borderId="87" xfId="0" applyFont="1" applyBorder="1"/>
    <xf numFmtId="0" fontId="9" fillId="0" borderId="81" xfId="0" applyFont="1" applyBorder="1"/>
    <xf numFmtId="0" fontId="9" fillId="0" borderId="84" xfId="0" applyFont="1" applyBorder="1"/>
    <xf numFmtId="0" fontId="9" fillId="0" borderId="46" xfId="0" applyFont="1" applyBorder="1" applyAlignment="1">
      <alignment wrapText="1"/>
    </xf>
    <xf numFmtId="0" fontId="9" fillId="0" borderId="47" xfId="0" applyFont="1" applyBorder="1" applyAlignment="1">
      <alignment wrapText="1"/>
    </xf>
    <xf numFmtId="49" fontId="11" fillId="0" borderId="42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0" fontId="9" fillId="0" borderId="49" xfId="1" applyFont="1" applyBorder="1" applyAlignment="1">
      <alignment horizontal="left" vertical="center"/>
    </xf>
    <xf numFmtId="0" fontId="9" fillId="0" borderId="155" xfId="1" applyFont="1" applyBorder="1" applyAlignment="1">
      <alignment horizontal="left" vertical="center"/>
    </xf>
    <xf numFmtId="0" fontId="9" fillId="0" borderId="156" xfId="1" applyFont="1" applyBorder="1" applyAlignment="1">
      <alignment horizontal="left" vertical="center"/>
    </xf>
    <xf numFmtId="14" fontId="10" fillId="0" borderId="63" xfId="1" applyNumberFormat="1" applyFont="1" applyBorder="1" applyAlignment="1">
      <alignment horizontal="left" vertical="center"/>
    </xf>
    <xf numFmtId="0" fontId="15" fillId="31" borderId="40" xfId="0" applyFont="1" applyFill="1" applyBorder="1" applyAlignment="1">
      <alignment horizontal="left" vertical="center"/>
    </xf>
    <xf numFmtId="0" fontId="15" fillId="31" borderId="33" xfId="0" applyFont="1" applyFill="1" applyBorder="1" applyAlignment="1">
      <alignment horizontal="left" vertical="center"/>
    </xf>
    <xf numFmtId="0" fontId="15" fillId="31" borderId="28" xfId="0" applyFont="1" applyFill="1" applyBorder="1" applyAlignment="1">
      <alignment horizontal="left" vertical="center"/>
    </xf>
    <xf numFmtId="0" fontId="15" fillId="32" borderId="40" xfId="0" applyFont="1" applyFill="1" applyBorder="1" applyAlignment="1">
      <alignment horizontal="left" vertical="center"/>
    </xf>
    <xf numFmtId="0" fontId="15" fillId="32" borderId="33" xfId="0" applyFont="1" applyFill="1" applyBorder="1" applyAlignment="1">
      <alignment horizontal="left" vertical="center"/>
    </xf>
    <xf numFmtId="0" fontId="15" fillId="32" borderId="28" xfId="0" applyFont="1" applyFill="1" applyBorder="1" applyAlignment="1">
      <alignment horizontal="left" vertical="center"/>
    </xf>
    <xf numFmtId="0" fontId="15" fillId="11" borderId="40" xfId="0" applyFont="1" applyFill="1" applyBorder="1" applyAlignment="1">
      <alignment horizontal="left" vertical="center"/>
    </xf>
    <xf numFmtId="0" fontId="15" fillId="11" borderId="33" xfId="0" applyFont="1" applyFill="1" applyBorder="1" applyAlignment="1">
      <alignment horizontal="left" vertical="center"/>
    </xf>
    <xf numFmtId="0" fontId="15" fillId="11" borderId="28" xfId="0" applyFont="1" applyFill="1" applyBorder="1" applyAlignment="1">
      <alignment horizontal="left" vertical="center"/>
    </xf>
    <xf numFmtId="0" fontId="17" fillId="0" borderId="37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17" fillId="0" borderId="55" xfId="1" applyFont="1" applyBorder="1" applyAlignment="1">
      <alignment horizontal="left" vertical="center"/>
    </xf>
    <xf numFmtId="0" fontId="17" fillId="0" borderId="56" xfId="1" applyFont="1" applyBorder="1" applyAlignment="1">
      <alignment horizontal="left" vertical="center"/>
    </xf>
    <xf numFmtId="0" fontId="17" fillId="0" borderId="61" xfId="1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7" fillId="0" borderId="65" xfId="1" applyFont="1" applyBorder="1" applyAlignment="1">
      <alignment horizontal="left" vertical="center"/>
    </xf>
    <xf numFmtId="0" fontId="17" fillId="0" borderId="53" xfId="1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7" fillId="0" borderId="46" xfId="2" applyFont="1" applyBorder="1" applyAlignment="1">
      <alignment horizontal="left" vertical="center"/>
    </xf>
    <xf numFmtId="0" fontId="17" fillId="0" borderId="47" xfId="2" applyFont="1" applyBorder="1" applyAlignment="1">
      <alignment horizontal="left" vertical="center"/>
    </xf>
    <xf numFmtId="14" fontId="19" fillId="0" borderId="46" xfId="1" applyNumberFormat="1" applyFont="1" applyBorder="1" applyAlignment="1">
      <alignment horizontal="left" vertical="center"/>
    </xf>
    <xf numFmtId="14" fontId="19" fillId="0" borderId="47" xfId="1" applyNumberFormat="1" applyFont="1" applyBorder="1" applyAlignment="1">
      <alignment horizontal="left" vertical="center"/>
    </xf>
    <xf numFmtId="1" fontId="20" fillId="0" borderId="47" xfId="2" applyNumberFormat="1" applyFont="1" applyBorder="1" applyAlignment="1">
      <alignment horizontal="center" vertical="center"/>
    </xf>
    <xf numFmtId="1" fontId="20" fillId="0" borderId="49" xfId="2" applyNumberFormat="1" applyFont="1" applyBorder="1" applyAlignment="1">
      <alignment horizontal="center" vertical="center"/>
    </xf>
    <xf numFmtId="0" fontId="10" fillId="3" borderId="40" xfId="1" applyFont="1" applyFill="1" applyBorder="1" applyAlignment="1">
      <alignment horizontal="left" vertical="center"/>
    </xf>
    <xf numFmtId="0" fontId="10" fillId="3" borderId="3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14" fontId="11" fillId="0" borderId="47" xfId="1" applyNumberFormat="1" applyFont="1" applyBorder="1" applyAlignment="1">
      <alignment horizontal="center" vertical="center"/>
    </xf>
    <xf numFmtId="14" fontId="11" fillId="0" borderId="49" xfId="1" applyNumberFormat="1" applyFont="1" applyBorder="1" applyAlignment="1">
      <alignment horizontal="center" vertical="center"/>
    </xf>
    <xf numFmtId="0" fontId="9" fillId="0" borderId="37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46" xfId="1" applyFont="1" applyBorder="1" applyAlignment="1">
      <alignment vertical="center"/>
    </xf>
    <xf numFmtId="0" fontId="9" fillId="0" borderId="47" xfId="1" applyFont="1" applyBorder="1" applyAlignment="1">
      <alignment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12" fillId="17" borderId="9" xfId="0" applyFont="1" applyFill="1" applyBorder="1" applyAlignment="1">
      <alignment horizontal="left" vertical="center"/>
    </xf>
    <xf numFmtId="0" fontId="12" fillId="17" borderId="31" xfId="0" applyFont="1" applyFill="1" applyBorder="1" applyAlignment="1">
      <alignment horizontal="left" vertical="center"/>
    </xf>
    <xf numFmtId="0" fontId="12" fillId="18" borderId="21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horizontal="left" vertical="center"/>
    </xf>
    <xf numFmtId="0" fontId="12" fillId="18" borderId="9" xfId="0" applyFont="1" applyFill="1" applyBorder="1" applyAlignment="1">
      <alignment horizontal="left" vertical="center"/>
    </xf>
    <xf numFmtId="0" fontId="12" fillId="18" borderId="31" xfId="0" applyFont="1" applyFill="1" applyBorder="1" applyAlignment="1">
      <alignment horizontal="left" vertical="center"/>
    </xf>
    <xf numFmtId="0" fontId="12" fillId="8" borderId="43" xfId="0" applyFont="1" applyFill="1" applyBorder="1" applyAlignment="1">
      <alignment horizontal="left" vertical="center"/>
    </xf>
    <xf numFmtId="0" fontId="12" fillId="8" borderId="54" xfId="0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wrapText="1"/>
    </xf>
    <xf numFmtId="0" fontId="12" fillId="22" borderId="96" xfId="0" applyFont="1" applyFill="1" applyBorder="1" applyAlignment="1">
      <alignment wrapText="1"/>
    </xf>
    <xf numFmtId="0" fontId="12" fillId="22" borderId="67" xfId="0" applyFont="1" applyFill="1" applyBorder="1" applyAlignment="1">
      <alignment wrapText="1"/>
    </xf>
    <xf numFmtId="0" fontId="12" fillId="22" borderId="113" xfId="0" applyFont="1" applyFill="1" applyBorder="1" applyAlignment="1">
      <alignment wrapText="1"/>
    </xf>
    <xf numFmtId="0" fontId="12" fillId="16" borderId="9" xfId="0" applyFont="1" applyFill="1" applyBorder="1" applyAlignment="1">
      <alignment horizontal="left" vertical="center"/>
    </xf>
    <xf numFmtId="0" fontId="12" fillId="16" borderId="31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31" xfId="0" applyFont="1" applyFill="1" applyBorder="1" applyAlignment="1">
      <alignment horizontal="left" vertical="center"/>
    </xf>
    <xf numFmtId="0" fontId="12" fillId="20" borderId="10" xfId="0" applyFont="1" applyFill="1" applyBorder="1" applyAlignment="1">
      <alignment wrapText="1"/>
    </xf>
    <xf numFmtId="0" fontId="12" fillId="20" borderId="96" xfId="0" applyFont="1" applyFill="1" applyBorder="1" applyAlignment="1">
      <alignment wrapText="1"/>
    </xf>
    <xf numFmtId="0" fontId="9" fillId="0" borderId="6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0" fontId="12" fillId="22" borderId="117" xfId="0" applyFont="1" applyFill="1" applyBorder="1" applyAlignment="1">
      <alignment wrapText="1"/>
    </xf>
    <xf numFmtId="0" fontId="12" fillId="11" borderId="38" xfId="1" applyFont="1" applyFill="1" applyBorder="1" applyAlignment="1">
      <alignment horizontal="left" vertical="center"/>
    </xf>
  </cellXfs>
  <cellStyles count="145">
    <cellStyle name="Milliers 2" xfId="3" xr:uid="{00000000-0005-0000-0000-000000000000}"/>
    <cellStyle name="Milliers 2 10" xfId="51" xr:uid="{00000000-0005-0000-0000-000001000000}"/>
    <cellStyle name="Milliers 2 11" xfId="98" xr:uid="{00000000-0005-0000-0000-000002000000}"/>
    <cellStyle name="Milliers 2 2" xfId="8" xr:uid="{00000000-0005-0000-0000-000003000000}"/>
    <cellStyle name="Milliers 2 2 2" xfId="16" xr:uid="{00000000-0005-0000-0000-000004000000}"/>
    <cellStyle name="Milliers 2 2 2 2" xfId="63" xr:uid="{00000000-0005-0000-0000-000005000000}"/>
    <cellStyle name="Milliers 2 2 2 3" xfId="110" xr:uid="{00000000-0005-0000-0000-000006000000}"/>
    <cellStyle name="Milliers 2 2 3" xfId="22" xr:uid="{00000000-0005-0000-0000-000007000000}"/>
    <cellStyle name="Milliers 2 2 3 2" xfId="68" xr:uid="{00000000-0005-0000-0000-000008000000}"/>
    <cellStyle name="Milliers 2 2 3 3" xfId="115" xr:uid="{00000000-0005-0000-0000-000009000000}"/>
    <cellStyle name="Milliers 2 2 4" xfId="33" xr:uid="{00000000-0005-0000-0000-00000A000000}"/>
    <cellStyle name="Milliers 2 2 4 2" xfId="79" xr:uid="{00000000-0005-0000-0000-00000B000000}"/>
    <cellStyle name="Milliers 2 2 4 3" xfId="126" xr:uid="{00000000-0005-0000-0000-00000C000000}"/>
    <cellStyle name="Milliers 2 2 5" xfId="38" xr:uid="{00000000-0005-0000-0000-00000D000000}"/>
    <cellStyle name="Milliers 2 2 5 2" xfId="84" xr:uid="{00000000-0005-0000-0000-00000E000000}"/>
    <cellStyle name="Milliers 2 2 5 3" xfId="131" xr:uid="{00000000-0005-0000-0000-00000F000000}"/>
    <cellStyle name="Milliers 2 2 6" xfId="49" xr:uid="{00000000-0005-0000-0000-000010000000}"/>
    <cellStyle name="Milliers 2 2 6 2" xfId="95" xr:uid="{00000000-0005-0000-0000-000011000000}"/>
    <cellStyle name="Milliers 2 2 6 3" xfId="142" xr:uid="{00000000-0005-0000-0000-000012000000}"/>
    <cellStyle name="Milliers 2 2 7" xfId="55" xr:uid="{00000000-0005-0000-0000-000013000000}"/>
    <cellStyle name="Milliers 2 2 8" xfId="102" xr:uid="{00000000-0005-0000-0000-000014000000}"/>
    <cellStyle name="Milliers 2 3" xfId="6" xr:uid="{00000000-0005-0000-0000-000015000000}"/>
    <cellStyle name="Milliers 2 3 2" xfId="14" xr:uid="{00000000-0005-0000-0000-000016000000}"/>
    <cellStyle name="Milliers 2 3 2 2" xfId="61" xr:uid="{00000000-0005-0000-0000-000017000000}"/>
    <cellStyle name="Milliers 2 3 2 3" xfId="108" xr:uid="{00000000-0005-0000-0000-000018000000}"/>
    <cellStyle name="Milliers 2 3 3" xfId="23" xr:uid="{00000000-0005-0000-0000-000019000000}"/>
    <cellStyle name="Milliers 2 3 3 2" xfId="69" xr:uid="{00000000-0005-0000-0000-00001A000000}"/>
    <cellStyle name="Milliers 2 3 3 3" xfId="116" xr:uid="{00000000-0005-0000-0000-00001B000000}"/>
    <cellStyle name="Milliers 2 3 4" xfId="31" xr:uid="{00000000-0005-0000-0000-00001C000000}"/>
    <cellStyle name="Milliers 2 3 4 2" xfId="77" xr:uid="{00000000-0005-0000-0000-00001D000000}"/>
    <cellStyle name="Milliers 2 3 4 3" xfId="124" xr:uid="{00000000-0005-0000-0000-00001E000000}"/>
    <cellStyle name="Milliers 2 3 5" xfId="39" xr:uid="{00000000-0005-0000-0000-00001F000000}"/>
    <cellStyle name="Milliers 2 3 5 2" xfId="85" xr:uid="{00000000-0005-0000-0000-000020000000}"/>
    <cellStyle name="Milliers 2 3 5 3" xfId="132" xr:uid="{00000000-0005-0000-0000-000021000000}"/>
    <cellStyle name="Milliers 2 3 6" xfId="47" xr:uid="{00000000-0005-0000-0000-000022000000}"/>
    <cellStyle name="Milliers 2 3 6 2" xfId="93" xr:uid="{00000000-0005-0000-0000-000023000000}"/>
    <cellStyle name="Milliers 2 3 6 3" xfId="140" xr:uid="{00000000-0005-0000-0000-000024000000}"/>
    <cellStyle name="Milliers 2 3 7" xfId="53" xr:uid="{00000000-0005-0000-0000-000025000000}"/>
    <cellStyle name="Milliers 2 3 8" xfId="100" xr:uid="{00000000-0005-0000-0000-000026000000}"/>
    <cellStyle name="Milliers 2 4" xfId="10" xr:uid="{00000000-0005-0000-0000-000027000000}"/>
    <cellStyle name="Milliers 2 4 2" xfId="18" xr:uid="{00000000-0005-0000-0000-000028000000}"/>
    <cellStyle name="Milliers 2 4 2 2" xfId="65" xr:uid="{00000000-0005-0000-0000-000029000000}"/>
    <cellStyle name="Milliers 2 4 2 3" xfId="112" xr:uid="{00000000-0005-0000-0000-00002A000000}"/>
    <cellStyle name="Milliers 2 4 3" xfId="24" xr:uid="{00000000-0005-0000-0000-00002B000000}"/>
    <cellStyle name="Milliers 2 4 3 2" xfId="70" xr:uid="{00000000-0005-0000-0000-00002C000000}"/>
    <cellStyle name="Milliers 2 4 3 3" xfId="117" xr:uid="{00000000-0005-0000-0000-00002D000000}"/>
    <cellStyle name="Milliers 2 4 4" xfId="35" xr:uid="{00000000-0005-0000-0000-00002E000000}"/>
    <cellStyle name="Milliers 2 4 4 2" xfId="81" xr:uid="{00000000-0005-0000-0000-00002F000000}"/>
    <cellStyle name="Milliers 2 4 4 3" xfId="128" xr:uid="{00000000-0005-0000-0000-000030000000}"/>
    <cellStyle name="Milliers 2 4 5" xfId="40" xr:uid="{00000000-0005-0000-0000-000031000000}"/>
    <cellStyle name="Milliers 2 4 5 2" xfId="86" xr:uid="{00000000-0005-0000-0000-000032000000}"/>
    <cellStyle name="Milliers 2 4 5 3" xfId="133" xr:uid="{00000000-0005-0000-0000-000033000000}"/>
    <cellStyle name="Milliers 2 4 6" xfId="57" xr:uid="{00000000-0005-0000-0000-000034000000}"/>
    <cellStyle name="Milliers 2 4 7" xfId="104" xr:uid="{00000000-0005-0000-0000-000035000000}"/>
    <cellStyle name="Milliers 2 5" xfId="12" xr:uid="{00000000-0005-0000-0000-000036000000}"/>
    <cellStyle name="Milliers 2 5 2" xfId="59" xr:uid="{00000000-0005-0000-0000-000037000000}"/>
    <cellStyle name="Milliers 2 5 3" xfId="106" xr:uid="{00000000-0005-0000-0000-000038000000}"/>
    <cellStyle name="Milliers 2 6" xfId="21" xr:uid="{00000000-0005-0000-0000-000039000000}"/>
    <cellStyle name="Milliers 2 6 2" xfId="67" xr:uid="{00000000-0005-0000-0000-00003A000000}"/>
    <cellStyle name="Milliers 2 6 3" xfId="114" xr:uid="{00000000-0005-0000-0000-00003B000000}"/>
    <cellStyle name="Milliers 2 7" xfId="29" xr:uid="{00000000-0005-0000-0000-00003C000000}"/>
    <cellStyle name="Milliers 2 7 2" xfId="75" xr:uid="{00000000-0005-0000-0000-00003D000000}"/>
    <cellStyle name="Milliers 2 7 3" xfId="122" xr:uid="{00000000-0005-0000-0000-00003E000000}"/>
    <cellStyle name="Milliers 2 8" xfId="37" xr:uid="{00000000-0005-0000-0000-00003F000000}"/>
    <cellStyle name="Milliers 2 8 2" xfId="83" xr:uid="{00000000-0005-0000-0000-000040000000}"/>
    <cellStyle name="Milliers 2 8 3" xfId="130" xr:uid="{00000000-0005-0000-0000-000041000000}"/>
    <cellStyle name="Milliers 2 9" xfId="45" xr:uid="{00000000-0005-0000-0000-000042000000}"/>
    <cellStyle name="Milliers 2 9 2" xfId="91" xr:uid="{00000000-0005-0000-0000-000043000000}"/>
    <cellStyle name="Milliers 2 9 3" xfId="138" xr:uid="{00000000-0005-0000-0000-000044000000}"/>
    <cellStyle name="Monétaire 2" xfId="4" xr:uid="{00000000-0005-0000-0000-000045000000}"/>
    <cellStyle name="Monétaire 2 10" xfId="52" xr:uid="{00000000-0005-0000-0000-000046000000}"/>
    <cellStyle name="Monétaire 2 11" xfId="99" xr:uid="{00000000-0005-0000-0000-000047000000}"/>
    <cellStyle name="Monétaire 2 2" xfId="9" xr:uid="{00000000-0005-0000-0000-000048000000}"/>
    <cellStyle name="Monétaire 2 2 2" xfId="17" xr:uid="{00000000-0005-0000-0000-000049000000}"/>
    <cellStyle name="Monétaire 2 2 2 2" xfId="64" xr:uid="{00000000-0005-0000-0000-00004A000000}"/>
    <cellStyle name="Monétaire 2 2 2 3" xfId="111" xr:uid="{00000000-0005-0000-0000-00004B000000}"/>
    <cellStyle name="Monétaire 2 2 3" xfId="26" xr:uid="{00000000-0005-0000-0000-00004C000000}"/>
    <cellStyle name="Monétaire 2 2 3 2" xfId="72" xr:uid="{00000000-0005-0000-0000-00004D000000}"/>
    <cellStyle name="Monétaire 2 2 3 3" xfId="119" xr:uid="{00000000-0005-0000-0000-00004E000000}"/>
    <cellStyle name="Monétaire 2 2 4" xfId="34" xr:uid="{00000000-0005-0000-0000-00004F000000}"/>
    <cellStyle name="Monétaire 2 2 4 2" xfId="80" xr:uid="{00000000-0005-0000-0000-000050000000}"/>
    <cellStyle name="Monétaire 2 2 4 3" xfId="127" xr:uid="{00000000-0005-0000-0000-000051000000}"/>
    <cellStyle name="Monétaire 2 2 5" xfId="42" xr:uid="{00000000-0005-0000-0000-000052000000}"/>
    <cellStyle name="Monétaire 2 2 5 2" xfId="88" xr:uid="{00000000-0005-0000-0000-000053000000}"/>
    <cellStyle name="Monétaire 2 2 5 3" xfId="135" xr:uid="{00000000-0005-0000-0000-000054000000}"/>
    <cellStyle name="Monétaire 2 2 6" xfId="50" xr:uid="{00000000-0005-0000-0000-000055000000}"/>
    <cellStyle name="Monétaire 2 2 6 2" xfId="96" xr:uid="{00000000-0005-0000-0000-000056000000}"/>
    <cellStyle name="Monétaire 2 2 6 3" xfId="143" xr:uid="{00000000-0005-0000-0000-000057000000}"/>
    <cellStyle name="Monétaire 2 2 7" xfId="56" xr:uid="{00000000-0005-0000-0000-000058000000}"/>
    <cellStyle name="Monétaire 2 2 8" xfId="103" xr:uid="{00000000-0005-0000-0000-000059000000}"/>
    <cellStyle name="Monétaire 2 3" xfId="7" xr:uid="{00000000-0005-0000-0000-00005A000000}"/>
    <cellStyle name="Monétaire 2 3 2" xfId="15" xr:uid="{00000000-0005-0000-0000-00005B000000}"/>
    <cellStyle name="Monétaire 2 3 2 2" xfId="62" xr:uid="{00000000-0005-0000-0000-00005C000000}"/>
    <cellStyle name="Monétaire 2 3 2 3" xfId="109" xr:uid="{00000000-0005-0000-0000-00005D000000}"/>
    <cellStyle name="Monétaire 2 3 3" xfId="27" xr:uid="{00000000-0005-0000-0000-00005E000000}"/>
    <cellStyle name="Monétaire 2 3 3 2" xfId="73" xr:uid="{00000000-0005-0000-0000-00005F000000}"/>
    <cellStyle name="Monétaire 2 3 3 3" xfId="120" xr:uid="{00000000-0005-0000-0000-000060000000}"/>
    <cellStyle name="Monétaire 2 3 4" xfId="32" xr:uid="{00000000-0005-0000-0000-000061000000}"/>
    <cellStyle name="Monétaire 2 3 4 2" xfId="78" xr:uid="{00000000-0005-0000-0000-000062000000}"/>
    <cellStyle name="Monétaire 2 3 4 3" xfId="125" xr:uid="{00000000-0005-0000-0000-000063000000}"/>
    <cellStyle name="Monétaire 2 3 5" xfId="43" xr:uid="{00000000-0005-0000-0000-000064000000}"/>
    <cellStyle name="Monétaire 2 3 5 2" xfId="89" xr:uid="{00000000-0005-0000-0000-000065000000}"/>
    <cellStyle name="Monétaire 2 3 5 3" xfId="136" xr:uid="{00000000-0005-0000-0000-000066000000}"/>
    <cellStyle name="Monétaire 2 3 6" xfId="48" xr:uid="{00000000-0005-0000-0000-000067000000}"/>
    <cellStyle name="Monétaire 2 3 6 2" xfId="94" xr:uid="{00000000-0005-0000-0000-000068000000}"/>
    <cellStyle name="Monétaire 2 3 6 3" xfId="141" xr:uid="{00000000-0005-0000-0000-000069000000}"/>
    <cellStyle name="Monétaire 2 3 7" xfId="54" xr:uid="{00000000-0005-0000-0000-00006A000000}"/>
    <cellStyle name="Monétaire 2 3 8" xfId="101" xr:uid="{00000000-0005-0000-0000-00006B000000}"/>
    <cellStyle name="Monétaire 2 4" xfId="11" xr:uid="{00000000-0005-0000-0000-00006C000000}"/>
    <cellStyle name="Monétaire 2 4 2" xfId="19" xr:uid="{00000000-0005-0000-0000-00006D000000}"/>
    <cellStyle name="Monétaire 2 4 2 2" xfId="66" xr:uid="{00000000-0005-0000-0000-00006E000000}"/>
    <cellStyle name="Monétaire 2 4 2 3" xfId="113" xr:uid="{00000000-0005-0000-0000-00006F000000}"/>
    <cellStyle name="Monétaire 2 4 3" xfId="28" xr:uid="{00000000-0005-0000-0000-000070000000}"/>
    <cellStyle name="Monétaire 2 4 3 2" xfId="74" xr:uid="{00000000-0005-0000-0000-000071000000}"/>
    <cellStyle name="Monétaire 2 4 3 3" xfId="121" xr:uid="{00000000-0005-0000-0000-000072000000}"/>
    <cellStyle name="Monétaire 2 4 4" xfId="36" xr:uid="{00000000-0005-0000-0000-000073000000}"/>
    <cellStyle name="Monétaire 2 4 4 2" xfId="82" xr:uid="{00000000-0005-0000-0000-000074000000}"/>
    <cellStyle name="Monétaire 2 4 4 3" xfId="129" xr:uid="{00000000-0005-0000-0000-000075000000}"/>
    <cellStyle name="Monétaire 2 4 5" xfId="44" xr:uid="{00000000-0005-0000-0000-000076000000}"/>
    <cellStyle name="Monétaire 2 4 5 2" xfId="90" xr:uid="{00000000-0005-0000-0000-000077000000}"/>
    <cellStyle name="Monétaire 2 4 5 3" xfId="137" xr:uid="{00000000-0005-0000-0000-000078000000}"/>
    <cellStyle name="Monétaire 2 4 6" xfId="58" xr:uid="{00000000-0005-0000-0000-000079000000}"/>
    <cellStyle name="Monétaire 2 4 7" xfId="105" xr:uid="{00000000-0005-0000-0000-00007A000000}"/>
    <cellStyle name="Monétaire 2 5" xfId="13" xr:uid="{00000000-0005-0000-0000-00007B000000}"/>
    <cellStyle name="Monétaire 2 5 2" xfId="60" xr:uid="{00000000-0005-0000-0000-00007C000000}"/>
    <cellStyle name="Monétaire 2 5 3" xfId="107" xr:uid="{00000000-0005-0000-0000-00007D000000}"/>
    <cellStyle name="Monétaire 2 6" xfId="25" xr:uid="{00000000-0005-0000-0000-00007E000000}"/>
    <cellStyle name="Monétaire 2 6 2" xfId="71" xr:uid="{00000000-0005-0000-0000-00007F000000}"/>
    <cellStyle name="Monétaire 2 6 3" xfId="118" xr:uid="{00000000-0005-0000-0000-000080000000}"/>
    <cellStyle name="Monétaire 2 7" xfId="30" xr:uid="{00000000-0005-0000-0000-000081000000}"/>
    <cellStyle name="Monétaire 2 7 2" xfId="76" xr:uid="{00000000-0005-0000-0000-000082000000}"/>
    <cellStyle name="Monétaire 2 7 3" xfId="123" xr:uid="{00000000-0005-0000-0000-000083000000}"/>
    <cellStyle name="Monétaire 2 8" xfId="41" xr:uid="{00000000-0005-0000-0000-000084000000}"/>
    <cellStyle name="Monétaire 2 8 2" xfId="87" xr:uid="{00000000-0005-0000-0000-000085000000}"/>
    <cellStyle name="Monétaire 2 8 3" xfId="134" xr:uid="{00000000-0005-0000-0000-000086000000}"/>
    <cellStyle name="Monétaire 2 9" xfId="46" xr:uid="{00000000-0005-0000-0000-000087000000}"/>
    <cellStyle name="Monétaire 2 9 2" xfId="92" xr:uid="{00000000-0005-0000-0000-000088000000}"/>
    <cellStyle name="Monétaire 2 9 3" xfId="139" xr:uid="{00000000-0005-0000-0000-000089000000}"/>
    <cellStyle name="Normal" xfId="0" builtinId="0"/>
    <cellStyle name="Normal 2" xfId="1" xr:uid="{00000000-0005-0000-0000-00008B000000}"/>
    <cellStyle name="Normal 2 2" xfId="5" xr:uid="{00000000-0005-0000-0000-00008C000000}"/>
    <cellStyle name="Normal 3" xfId="2" xr:uid="{00000000-0005-0000-0000-00008D000000}"/>
    <cellStyle name="Normal 3 2" xfId="144" xr:uid="{00000000-0005-0000-0000-00008E000000}"/>
    <cellStyle name="Normal 4" xfId="20" xr:uid="{00000000-0005-0000-0000-00008F000000}"/>
    <cellStyle name="Texte explicatif 2" xfId="97" xr:uid="{00000000-0005-0000-0000-000090000000}"/>
  </cellStyles>
  <dxfs count="0"/>
  <tableStyles count="0" defaultTableStyle="TableStyleMedium9" defaultPivotStyle="PivotStyleLight16"/>
  <colors>
    <mruColors>
      <color rgb="FFCC99FF"/>
      <color rgb="FFEC38FA"/>
      <color rgb="FFA773AD"/>
      <color rgb="FFACB9CA"/>
      <color rgb="FFCCFFFF"/>
      <color rgb="FF32FCF2"/>
      <color rgb="FFFF3BF2"/>
      <color rgb="FFFF99CC"/>
      <color rgb="FFFF66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205527" cy="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9425" y="1314450"/>
          <a:ext cx="2055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0</xdr:row>
      <xdr:rowOff>0</xdr:rowOff>
    </xdr:from>
    <xdr:ext cx="205527" cy="6537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9425" y="1314450"/>
          <a:ext cx="205527" cy="6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</xdr:row>
      <xdr:rowOff>257175</xdr:rowOff>
    </xdr:from>
    <xdr:ext cx="205527" cy="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9425" y="1314450"/>
          <a:ext cx="2055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</xdr:row>
      <xdr:rowOff>257175</xdr:rowOff>
    </xdr:from>
    <xdr:ext cx="205527" cy="6537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9425" y="1314450"/>
          <a:ext cx="205527" cy="6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uillaume.colin.PRISME\Documents\Administratif\Formations\2022-2023\Maquette%20anglais\Carte%20p&#233;dagogique%202022-2023%20anglais%20v2.xlsx" TargetMode="External"/><Relationship Id="rId1" Type="http://schemas.openxmlformats.org/officeDocument/2006/relationships/externalLinkPath" Target="file:///C:\Users\guillaume.colin.PRISME\Documents\Administratif\Formations\2022-2023\Maquette%20anglais\Carte%20p&#233;dagogique%202022-2023%20anglai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iP 1"/>
      <sheetName val="PeiP 2"/>
      <sheetName val="A3 GC"/>
      <sheetName val="A4 GC"/>
      <sheetName val="A5 GC"/>
      <sheetName val="A3 GI"/>
      <sheetName val="A4 GI"/>
      <sheetName val="A5 GI"/>
      <sheetName val="A3 GI FISA"/>
      <sheetName val="A4 GI FISA"/>
      <sheetName val="A5 GI FISA"/>
      <sheetName val="A3 GPSE"/>
      <sheetName val="A4 GPSE 2324"/>
      <sheetName val="A5 GPSE 2324"/>
      <sheetName val="A4 GPSE"/>
      <sheetName val="A5 GPSE"/>
      <sheetName val="A3 ICM"/>
      <sheetName val="A4 ICM"/>
      <sheetName val="A5 ICM"/>
      <sheetName val="A3 TEAM"/>
      <sheetName val="A4 TEAM"/>
      <sheetName val="A5 TEAM"/>
      <sheetName val="A3 PROD"/>
      <sheetName val="A4 PROD"/>
      <sheetName val="A5 PROD"/>
      <sheetName val="A3 SB"/>
      <sheetName val="A4 SB"/>
      <sheetName val="A5 SB"/>
      <sheetName val="PeiP D"/>
      <sheetName val="AESM"/>
      <sheetName val="IoT"/>
      <sheetName val="Hors maquette"/>
    </sheetNames>
    <sheetDataSet>
      <sheetData sheetId="0"/>
      <sheetData sheetId="1"/>
      <sheetData sheetId="2"/>
      <sheetData sheetId="3"/>
      <sheetData sheetId="4">
        <row r="2">
          <cell r="A2" t="str">
            <v>TU Code</v>
          </cell>
          <cell r="B2" t="str">
            <v>Title of the Teaching Unit (TU)</v>
          </cell>
          <cell r="F2" t="str">
            <v>Supervisor</v>
          </cell>
          <cell r="V2" t="str">
            <v>Learning hours</v>
          </cell>
        </row>
        <row r="17">
          <cell r="B17" t="str">
            <v>Structures under dynamic and environmental loads</v>
          </cell>
        </row>
        <row r="21">
          <cell r="B21" t="str">
            <v xml:space="preserve"> Building thermal and aeraulic</v>
          </cell>
        </row>
        <row r="24">
          <cell r="B24" t="str">
            <v>Building sites and design offices</v>
          </cell>
        </row>
        <row r="26">
          <cell r="B26" t="str">
            <v>Polluted sites and soils</v>
          </cell>
        </row>
        <row r="27">
          <cell r="B27" t="str">
            <v>Water Resource and Environment Management</v>
          </cell>
        </row>
        <row r="28">
          <cell r="B28" t="str">
            <v>Site preparation</v>
          </cell>
        </row>
        <row r="30">
          <cell r="B30" t="str">
            <v>Site preparation</v>
          </cell>
        </row>
        <row r="31">
          <cell r="B31" t="str">
            <v>Public works</v>
          </cell>
        </row>
        <row r="32">
          <cell r="B32" t="str">
            <v>Design of facilities</v>
          </cell>
        </row>
        <row r="40">
          <cell r="B40" t="str">
            <v>Design and rehabilitation</v>
          </cell>
        </row>
        <row r="42">
          <cell r="B42" t="str">
            <v>Design and Depollution Works</v>
          </cell>
        </row>
        <row r="44">
          <cell r="B44" t="str">
            <v>Road design offices</v>
          </cell>
        </row>
        <row r="51">
          <cell r="B51" t="str">
            <v>Professional engineering experience (student status)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TU Code</v>
          </cell>
          <cell r="B2" t="str">
            <v>Title of the Teaching Unit (TU)</v>
          </cell>
          <cell r="F2" t="str">
            <v>Supervisor</v>
          </cell>
          <cell r="V2" t="str">
            <v>Learning hours</v>
          </cell>
        </row>
        <row r="5">
          <cell r="B5" t="str">
            <v>Engineer's tools and personal and professional project</v>
          </cell>
        </row>
        <row r="9">
          <cell r="B9" t="str">
            <v>English and science</v>
          </cell>
        </row>
        <row r="14">
          <cell r="B14" t="str">
            <v>Microcontrollers</v>
          </cell>
        </row>
        <row r="18">
          <cell r="B18" t="str">
            <v>Micro-nanotechnologies</v>
          </cell>
        </row>
        <row r="24">
          <cell r="B24" t="str">
            <v>Environmental issues and technological innovations</v>
          </cell>
        </row>
        <row r="25">
          <cell r="B25" t="str">
            <v>Engineering project - stage I</v>
          </cell>
        </row>
        <row r="31">
          <cell r="B31" t="str">
            <v>Business English</v>
          </cell>
        </row>
        <row r="35">
          <cell r="B35" t="str">
            <v>Internet of things</v>
          </cell>
        </row>
        <row r="36">
          <cell r="B36" t="str">
            <v>Laser - optronics - spectroscopy</v>
          </cell>
        </row>
        <row r="39">
          <cell r="B39" t="str">
            <v>Engineering project - stage II</v>
          </cell>
        </row>
        <row r="43">
          <cell r="B43" t="str">
            <v>Professionnal experience</v>
          </cell>
        </row>
      </sheetData>
      <sheetData sheetId="13">
        <row r="7">
          <cell r="B7" t="str">
            <v>Intercultural communication</v>
          </cell>
        </row>
        <row r="8">
          <cell r="B8" t="str">
            <v>Intercultural communication start up project</v>
          </cell>
        </row>
        <row r="13">
          <cell r="B13" t="str">
            <v>Computer vision and lighting</v>
          </cell>
        </row>
        <row r="14">
          <cell r="B14" t="str">
            <v>Specialisation in photonics, plasma or embedded systems I</v>
          </cell>
        </row>
        <row r="23">
          <cell r="B23" t="str">
            <v>Specialisation in photonics, plasma or embedded systems II</v>
          </cell>
        </row>
      </sheetData>
      <sheetData sheetId="14"/>
      <sheetData sheetId="15"/>
      <sheetData sheetId="16"/>
      <sheetData sheetId="17"/>
      <sheetData sheetId="18">
        <row r="2">
          <cell r="A2" t="str">
            <v>TU Code</v>
          </cell>
          <cell r="B2" t="str">
            <v>Title of the Teaching Unit (TU)</v>
          </cell>
          <cell r="F2" t="str">
            <v>Supervisor</v>
          </cell>
        </row>
        <row r="17">
          <cell r="B17" t="str">
            <v>Metallic materials</v>
          </cell>
        </row>
        <row r="18">
          <cell r="B18" t="str">
            <v>Glasses and high temperature simulation</v>
          </cell>
        </row>
        <row r="19">
          <cell r="B19" t="str">
            <v>Thematic scientific conferences</v>
          </cell>
        </row>
        <row r="20">
          <cell r="B20" t="str">
            <v>Advaced materials, couplings and processes</v>
          </cell>
        </row>
        <row r="23">
          <cell r="B23" t="str">
            <v>Ceramics</v>
          </cell>
        </row>
        <row r="26">
          <cell r="B26" t="str">
            <v>Mechatronic systems</v>
          </cell>
        </row>
        <row r="29">
          <cell r="B29" t="str">
            <v>Analysis and design of mechanical systems</v>
          </cell>
        </row>
        <row r="30">
          <cell r="B30" t="str">
            <v>Thematic scientific conferences</v>
          </cell>
        </row>
        <row r="31">
          <cell r="B31" t="str">
            <v>Automatic control and robotics</v>
          </cell>
        </row>
        <row r="32">
          <cell r="B32" t="str">
            <v>Transversal projects</v>
          </cell>
        </row>
        <row r="34">
          <cell r="B34" t="str">
            <v>Nonlinear mechanics</v>
          </cell>
        </row>
        <row r="37">
          <cell r="B37" t="str">
            <v>Composites and processes</v>
          </cell>
        </row>
        <row r="40">
          <cell r="B40" t="str">
            <v>Multiphysics couplings</v>
          </cell>
        </row>
        <row r="43">
          <cell r="B43" t="str">
            <v>Thematic scientifique conferences</v>
          </cell>
        </row>
        <row r="44">
          <cell r="B44" t="str">
            <v>Numerical simulation</v>
          </cell>
        </row>
        <row r="45">
          <cell r="B45" t="str">
            <v>Industrial applications</v>
          </cell>
        </row>
      </sheetData>
      <sheetData sheetId="19"/>
      <sheetData sheetId="20">
        <row r="2">
          <cell r="A2" t="str">
            <v>TU Code</v>
          </cell>
          <cell r="B2" t="str">
            <v>Title of the Teaching Unit (TU)</v>
          </cell>
          <cell r="F2" t="str">
            <v>Supervisor</v>
          </cell>
          <cell r="V2" t="str">
            <v>Learning hours</v>
          </cell>
        </row>
        <row r="5">
          <cell r="B5" t="str">
            <v>Engineering tools and personal and professional project</v>
          </cell>
        </row>
        <row r="8">
          <cell r="B8" t="str">
            <v>English and science</v>
          </cell>
        </row>
        <row r="13">
          <cell r="B13" t="str">
            <v>Energy Management</v>
          </cell>
        </row>
        <row r="14">
          <cell r="B14" t="str">
            <v>Fluid dynamics</v>
          </cell>
        </row>
        <row r="15">
          <cell r="B15" t="str">
            <v>Electrical engineering and automatic control</v>
          </cell>
        </row>
        <row r="21">
          <cell r="B21" t="str">
            <v>Business English</v>
          </cell>
        </row>
        <row r="25">
          <cell r="B25" t="str">
            <v>Assistant Engineer Project</v>
          </cell>
        </row>
        <row r="28">
          <cell r="B28" t="str">
            <v>Engine and propulsion systems</v>
          </cell>
        </row>
        <row r="31">
          <cell r="B31" t="str">
            <v>Numerical and experimental tools for the engineer</v>
          </cell>
        </row>
        <row r="33">
          <cell r="B33" t="str">
            <v>Professional experience</v>
          </cell>
        </row>
      </sheetData>
      <sheetData sheetId="21">
        <row r="5">
          <cell r="B5" t="str">
            <v>Operational Management</v>
          </cell>
        </row>
        <row r="14">
          <cell r="B14" t="str">
            <v>Professional lectures</v>
          </cell>
        </row>
        <row r="16">
          <cell r="B16" t="str">
            <v>Turbulence and advanced CFD</v>
          </cell>
        </row>
        <row r="20">
          <cell r="B20" t="str">
            <v>Combustion and applications</v>
          </cell>
        </row>
        <row r="23">
          <cell r="B23" t="str">
            <v>Gas Dynamics</v>
          </cell>
        </row>
        <row r="32">
          <cell r="B32" t="str">
            <v>Buildings energy</v>
          </cell>
        </row>
        <row r="33">
          <cell r="B33" t="str">
            <v>Energetic systems</v>
          </cell>
        </row>
        <row r="34">
          <cell r="B34" t="str">
            <v>Multiphysics coupling in aerodynamics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TU Code</v>
          </cell>
        </row>
      </sheetData>
      <sheetData sheetId="30">
        <row r="2">
          <cell r="A2" t="str">
            <v>TU Code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FF99"/>
  </sheetPr>
  <dimension ref="A1:O48"/>
  <sheetViews>
    <sheetView topLeftCell="A24" zoomScaleNormal="100" zoomScaleSheetLayoutView="110" zoomScalePageLayoutView="80" workbookViewId="0">
      <selection sqref="A1:C1"/>
    </sheetView>
  </sheetViews>
  <sheetFormatPr baseColWidth="10" defaultColWidth="11.44140625" defaultRowHeight="13.8" x14ac:dyDescent="0.25"/>
  <cols>
    <col min="1" max="1" width="7.6640625" style="4" customWidth="1"/>
    <col min="2" max="2" width="53" style="4" customWidth="1"/>
    <col min="3" max="3" width="19.88671875" style="4" customWidth="1"/>
    <col min="4" max="4" width="10.88671875" style="15" customWidth="1"/>
    <col min="5" max="5" width="5.6640625" style="17" customWidth="1"/>
    <col min="6" max="16384" width="11.44140625" style="3"/>
  </cols>
  <sheetData>
    <row r="1" spans="1:15" ht="15.75" customHeight="1" thickBot="1" x14ac:dyDescent="0.3">
      <c r="A1" s="882"/>
      <c r="B1" s="883"/>
      <c r="C1" s="884"/>
      <c r="D1" s="880">
        <f>D3+D23</f>
        <v>1596.25</v>
      </c>
      <c r="E1" s="881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67.5" customHeight="1" thickBot="1" x14ac:dyDescent="0.3">
      <c r="A2" s="284" t="s">
        <v>0</v>
      </c>
      <c r="B2" s="285" t="s">
        <v>1</v>
      </c>
      <c r="C2" s="286" t="s">
        <v>2</v>
      </c>
      <c r="D2" s="287" t="s">
        <v>3</v>
      </c>
      <c r="E2" s="288" t="s">
        <v>4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21.6" thickBot="1" x14ac:dyDescent="0.3">
      <c r="A3" s="878" t="s">
        <v>5</v>
      </c>
      <c r="B3" s="879"/>
      <c r="C3" s="879"/>
      <c r="D3" s="289">
        <v>824.75</v>
      </c>
      <c r="E3" s="36">
        <v>60</v>
      </c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24" thickBot="1" x14ac:dyDescent="0.3">
      <c r="A4" s="878" t="s">
        <v>6</v>
      </c>
      <c r="B4" s="879"/>
      <c r="C4" s="879"/>
      <c r="D4" s="37">
        <v>397.5</v>
      </c>
      <c r="E4" s="290">
        <v>30</v>
      </c>
      <c r="F4" s="399">
        <f>SUM(D5:D10)</f>
        <v>397.5</v>
      </c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5.75" customHeight="1" x14ac:dyDescent="0.25">
      <c r="A5" s="291" t="s">
        <v>7</v>
      </c>
      <c r="B5" s="292" t="s">
        <v>8</v>
      </c>
      <c r="C5" s="293" t="s">
        <v>9</v>
      </c>
      <c r="D5" s="197">
        <v>27.5</v>
      </c>
      <c r="E5" s="294">
        <v>3</v>
      </c>
      <c r="F5" s="399"/>
      <c r="H5" s="399"/>
      <c r="I5" s="399"/>
      <c r="J5" s="399"/>
      <c r="K5" s="399"/>
      <c r="L5" s="399"/>
      <c r="M5" s="399"/>
      <c r="N5" s="399"/>
      <c r="O5" s="399"/>
    </row>
    <row r="6" spans="1:15" ht="13.2" x14ac:dyDescent="0.25">
      <c r="A6" s="103" t="s">
        <v>10</v>
      </c>
      <c r="B6" s="104" t="s">
        <v>11</v>
      </c>
      <c r="C6" s="108" t="s">
        <v>12</v>
      </c>
      <c r="D6" s="55">
        <v>27.5</v>
      </c>
      <c r="E6" s="295">
        <v>2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</row>
    <row r="7" spans="1:15" ht="13.2" x14ac:dyDescent="0.25">
      <c r="A7" s="296" t="s">
        <v>13</v>
      </c>
      <c r="B7" s="297" t="s">
        <v>14</v>
      </c>
      <c r="C7" s="298" t="s">
        <v>15</v>
      </c>
      <c r="D7" s="50">
        <v>67.5</v>
      </c>
      <c r="E7" s="299">
        <v>5</v>
      </c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pans="1:15" ht="13.2" x14ac:dyDescent="0.25">
      <c r="A8" s="300" t="s">
        <v>16</v>
      </c>
      <c r="B8" s="301" t="s">
        <v>17</v>
      </c>
      <c r="C8" s="302" t="s">
        <v>18</v>
      </c>
      <c r="D8" s="55">
        <v>95</v>
      </c>
      <c r="E8" s="295">
        <v>7</v>
      </c>
      <c r="F8" s="399"/>
      <c r="G8" s="399"/>
      <c r="H8" s="399"/>
      <c r="I8" s="399"/>
      <c r="J8" s="399"/>
      <c r="K8" s="399"/>
      <c r="L8" s="399"/>
      <c r="M8" s="399"/>
      <c r="N8" s="399"/>
      <c r="O8" s="399"/>
    </row>
    <row r="9" spans="1:15" ht="13.2" x14ac:dyDescent="0.25">
      <c r="A9" s="300" t="s">
        <v>19</v>
      </c>
      <c r="B9" s="301" t="s">
        <v>20</v>
      </c>
      <c r="C9" s="689" t="s">
        <v>21</v>
      </c>
      <c r="D9" s="50">
        <v>112.5</v>
      </c>
      <c r="E9" s="295">
        <v>8</v>
      </c>
      <c r="F9" s="399"/>
      <c r="G9" s="399"/>
      <c r="H9" s="399"/>
      <c r="I9" s="399"/>
      <c r="J9" s="399"/>
      <c r="K9" s="399"/>
      <c r="L9" s="399"/>
      <c r="M9" s="399"/>
      <c r="N9" s="399"/>
      <c r="O9" s="399"/>
    </row>
    <row r="10" spans="1:15" thickBot="1" x14ac:dyDescent="0.3">
      <c r="A10" s="303" t="s">
        <v>22</v>
      </c>
      <c r="B10" s="304" t="s">
        <v>23</v>
      </c>
      <c r="C10" s="400" t="s">
        <v>24</v>
      </c>
      <c r="D10" s="202">
        <v>67.5</v>
      </c>
      <c r="E10" s="305">
        <v>5</v>
      </c>
      <c r="F10" s="399"/>
      <c r="G10" s="399"/>
      <c r="H10" s="399"/>
      <c r="I10" s="399"/>
      <c r="J10" s="399"/>
      <c r="K10" s="399"/>
      <c r="L10" s="399"/>
      <c r="M10" s="399"/>
      <c r="N10" s="399"/>
      <c r="O10" s="399"/>
    </row>
    <row r="11" spans="1:15" ht="24" thickBot="1" x14ac:dyDescent="0.3">
      <c r="A11" s="878" t="s">
        <v>25</v>
      </c>
      <c r="B11" s="879"/>
      <c r="C11" s="879"/>
      <c r="D11" s="39">
        <v>427.25</v>
      </c>
      <c r="E11" s="306">
        <v>30</v>
      </c>
      <c r="F11" s="399">
        <f>SUM(D12:D22)-D15-D16</f>
        <v>427.25</v>
      </c>
      <c r="G11" s="399"/>
      <c r="H11" s="399"/>
      <c r="I11" s="399"/>
      <c r="J11" s="399"/>
      <c r="K11" s="399"/>
      <c r="L11" s="399"/>
      <c r="M11" s="399"/>
      <c r="N11" s="399"/>
      <c r="O11" s="399"/>
    </row>
    <row r="12" spans="1:15" ht="13.2" x14ac:dyDescent="0.25">
      <c r="A12" s="307" t="s">
        <v>26</v>
      </c>
      <c r="B12" s="292" t="s">
        <v>27</v>
      </c>
      <c r="C12" s="293" t="s">
        <v>28</v>
      </c>
      <c r="D12" s="194">
        <v>27.5</v>
      </c>
      <c r="E12" s="308">
        <v>2</v>
      </c>
      <c r="F12" s="399"/>
      <c r="G12" s="399"/>
      <c r="H12" s="399"/>
      <c r="I12" s="399"/>
      <c r="J12" s="399"/>
      <c r="K12" s="399"/>
      <c r="L12" s="399"/>
      <c r="M12" s="399"/>
      <c r="N12" s="399"/>
      <c r="O12" s="399"/>
    </row>
    <row r="13" spans="1:15" ht="13.2" x14ac:dyDescent="0.25">
      <c r="A13" s="103" t="s">
        <v>29</v>
      </c>
      <c r="B13" s="104" t="s">
        <v>30</v>
      </c>
      <c r="C13" s="159" t="s">
        <v>12</v>
      </c>
      <c r="D13" s="55">
        <v>45</v>
      </c>
      <c r="E13" s="309">
        <v>3</v>
      </c>
      <c r="F13" s="399"/>
      <c r="G13" s="399"/>
      <c r="H13" s="399"/>
      <c r="I13" s="399"/>
      <c r="J13" s="399"/>
      <c r="K13" s="399"/>
      <c r="L13" s="399"/>
      <c r="M13" s="399"/>
      <c r="N13" s="399"/>
      <c r="O13" s="399"/>
    </row>
    <row r="14" spans="1:15" ht="13.2" x14ac:dyDescent="0.25">
      <c r="A14" s="200" t="s">
        <v>31</v>
      </c>
      <c r="B14" s="310" t="s">
        <v>32</v>
      </c>
      <c r="C14" s="105" t="s">
        <v>33</v>
      </c>
      <c r="D14" s="50">
        <v>27.5</v>
      </c>
      <c r="E14" s="311">
        <v>2</v>
      </c>
      <c r="F14" s="399"/>
      <c r="G14" s="399"/>
      <c r="H14" s="399"/>
      <c r="I14" s="399"/>
      <c r="J14" s="399"/>
      <c r="K14" s="399"/>
      <c r="L14" s="399"/>
      <c r="M14" s="399"/>
      <c r="N14" s="399"/>
      <c r="O14" s="399"/>
    </row>
    <row r="15" spans="1:15" ht="13.2" x14ac:dyDescent="0.25">
      <c r="A15" s="103" t="s">
        <v>34</v>
      </c>
      <c r="B15" s="104" t="s">
        <v>35</v>
      </c>
      <c r="C15" s="159" t="s">
        <v>36</v>
      </c>
      <c r="D15" s="55">
        <v>30</v>
      </c>
      <c r="E15" s="309" t="s">
        <v>37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</row>
    <row r="16" spans="1:15" ht="13.2" x14ac:dyDescent="0.25">
      <c r="A16" s="103" t="s">
        <v>38</v>
      </c>
      <c r="B16" s="104" t="s">
        <v>39</v>
      </c>
      <c r="C16" s="159" t="s">
        <v>36</v>
      </c>
      <c r="D16" s="55">
        <v>30</v>
      </c>
      <c r="E16" s="309" t="s">
        <v>37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</row>
    <row r="17" spans="1:15" ht="13.2" x14ac:dyDescent="0.25">
      <c r="A17" s="312" t="s">
        <v>40</v>
      </c>
      <c r="B17" s="297" t="s">
        <v>41</v>
      </c>
      <c r="C17" s="313" t="s">
        <v>42</v>
      </c>
      <c r="D17" s="50">
        <v>55</v>
      </c>
      <c r="E17" s="311">
        <v>4</v>
      </c>
      <c r="F17" s="399"/>
      <c r="G17" s="399"/>
      <c r="H17" s="399"/>
      <c r="I17" s="399"/>
      <c r="J17" s="399"/>
      <c r="K17" s="399"/>
      <c r="L17" s="399"/>
      <c r="M17" s="399"/>
      <c r="N17" s="399"/>
      <c r="O17" s="399"/>
    </row>
    <row r="18" spans="1:15" ht="13.2" x14ac:dyDescent="0.25">
      <c r="A18" s="312" t="s">
        <v>43</v>
      </c>
      <c r="B18" s="297" t="s">
        <v>44</v>
      </c>
      <c r="C18" s="313" t="s">
        <v>45</v>
      </c>
      <c r="D18" s="50">
        <v>90</v>
      </c>
      <c r="E18" s="311">
        <v>6</v>
      </c>
      <c r="F18" s="399"/>
      <c r="G18" s="399"/>
      <c r="H18" s="399"/>
      <c r="I18" s="399"/>
      <c r="J18" s="399"/>
      <c r="K18" s="399"/>
      <c r="L18" s="399"/>
      <c r="M18" s="399"/>
      <c r="N18" s="399"/>
      <c r="O18" s="399"/>
    </row>
    <row r="19" spans="1:15" ht="13.2" x14ac:dyDescent="0.25">
      <c r="A19" s="314" t="s">
        <v>46</v>
      </c>
      <c r="B19" s="301" t="s">
        <v>47</v>
      </c>
      <c r="C19" s="302" t="s">
        <v>48</v>
      </c>
      <c r="D19" s="55">
        <v>106.25</v>
      </c>
      <c r="E19" s="309">
        <v>8</v>
      </c>
      <c r="F19" s="399"/>
      <c r="G19" s="399"/>
      <c r="H19" s="399"/>
      <c r="I19" s="399"/>
      <c r="J19" s="399"/>
      <c r="K19" s="399"/>
      <c r="L19" s="399"/>
      <c r="M19" s="399"/>
      <c r="N19" s="399"/>
      <c r="O19" s="399"/>
    </row>
    <row r="20" spans="1:15" ht="13.2" x14ac:dyDescent="0.25">
      <c r="A20" s="312" t="s">
        <v>49</v>
      </c>
      <c r="B20" s="297" t="s">
        <v>50</v>
      </c>
      <c r="C20" s="313" t="s">
        <v>18</v>
      </c>
      <c r="D20" s="50">
        <v>67.5</v>
      </c>
      <c r="E20" s="311">
        <v>5</v>
      </c>
      <c r="F20" s="399"/>
      <c r="G20" s="399"/>
      <c r="H20" s="399"/>
      <c r="I20" s="399"/>
      <c r="J20" s="399"/>
      <c r="K20" s="399"/>
      <c r="L20" s="399"/>
      <c r="M20" s="399"/>
      <c r="N20" s="399"/>
      <c r="O20" s="399"/>
    </row>
    <row r="21" spans="1:15" ht="13.2" x14ac:dyDescent="0.25">
      <c r="A21" s="103" t="s">
        <v>51</v>
      </c>
      <c r="B21" s="104" t="s">
        <v>52</v>
      </c>
      <c r="C21" s="690" t="s">
        <v>18</v>
      </c>
      <c r="D21" s="55">
        <v>8.5</v>
      </c>
      <c r="E21" s="309">
        <v>0</v>
      </c>
      <c r="F21" s="399"/>
      <c r="G21" s="399"/>
      <c r="H21" s="399"/>
      <c r="I21" s="399"/>
      <c r="J21" s="399"/>
      <c r="K21" s="399"/>
      <c r="L21" s="399"/>
      <c r="M21" s="399"/>
      <c r="N21" s="399"/>
      <c r="O21" s="399"/>
    </row>
    <row r="22" spans="1:15" s="52" customFormat="1" ht="15" customHeight="1" thickBot="1" x14ac:dyDescent="0.3">
      <c r="A22" s="338" t="s">
        <v>53</v>
      </c>
      <c r="B22" s="339" t="s">
        <v>54</v>
      </c>
      <c r="C22" s="340" t="s">
        <v>55</v>
      </c>
      <c r="D22" s="398">
        <v>0</v>
      </c>
      <c r="E22" s="341" t="s">
        <v>37</v>
      </c>
    </row>
    <row r="23" spans="1:15" ht="21.6" thickBot="1" x14ac:dyDescent="0.3">
      <c r="A23" s="878" t="s">
        <v>56</v>
      </c>
      <c r="B23" s="879"/>
      <c r="C23" s="879"/>
      <c r="D23" s="83">
        <f>D24+D34</f>
        <v>771.5</v>
      </c>
      <c r="E23" s="36">
        <v>60</v>
      </c>
    </row>
    <row r="24" spans="1:15" ht="24" thickBot="1" x14ac:dyDescent="0.3">
      <c r="A24" s="878" t="s">
        <v>57</v>
      </c>
      <c r="B24" s="879"/>
      <c r="C24" s="879"/>
      <c r="D24" s="39">
        <f>SUM(D25:D33)-D28-D27</f>
        <v>383.75</v>
      </c>
      <c r="E24" s="39">
        <v>30</v>
      </c>
      <c r="F24" s="399">
        <f>SUM(D25:D33)-D27-D28</f>
        <v>383.75</v>
      </c>
    </row>
    <row r="25" spans="1:15" ht="13.2" x14ac:dyDescent="0.25">
      <c r="A25" s="307" t="s">
        <v>58</v>
      </c>
      <c r="B25" s="401" t="s">
        <v>59</v>
      </c>
      <c r="C25" s="208" t="s">
        <v>60</v>
      </c>
      <c r="D25" s="194">
        <v>27.5</v>
      </c>
      <c r="E25" s="317">
        <v>2</v>
      </c>
    </row>
    <row r="26" spans="1:15" ht="13.2" x14ac:dyDescent="0.25">
      <c r="A26" s="200" t="s">
        <v>61</v>
      </c>
      <c r="B26" s="310" t="s">
        <v>62</v>
      </c>
      <c r="C26" s="105" t="s">
        <v>63</v>
      </c>
      <c r="D26" s="50">
        <v>27.5</v>
      </c>
      <c r="E26" s="96">
        <v>2</v>
      </c>
    </row>
    <row r="27" spans="1:15" ht="13.2" x14ac:dyDescent="0.25">
      <c r="A27" s="107" t="s">
        <v>64</v>
      </c>
      <c r="B27" s="104" t="s">
        <v>35</v>
      </c>
      <c r="C27" s="159" t="s">
        <v>36</v>
      </c>
      <c r="D27" s="691">
        <v>28</v>
      </c>
      <c r="E27" s="318" t="s">
        <v>37</v>
      </c>
    </row>
    <row r="28" spans="1:15" ht="15.75" customHeight="1" x14ac:dyDescent="0.25">
      <c r="A28" s="107" t="s">
        <v>65</v>
      </c>
      <c r="B28" s="104" t="s">
        <v>39</v>
      </c>
      <c r="C28" s="159" t="s">
        <v>36</v>
      </c>
      <c r="D28" s="55">
        <v>28</v>
      </c>
      <c r="E28" s="318" t="s">
        <v>37</v>
      </c>
    </row>
    <row r="29" spans="1:15" ht="15.75" customHeight="1" x14ac:dyDescent="0.25">
      <c r="A29" s="312" t="s">
        <v>66</v>
      </c>
      <c r="B29" s="297" t="s">
        <v>67</v>
      </c>
      <c r="C29" s="319" t="s">
        <v>68</v>
      </c>
      <c r="D29" s="50">
        <v>70</v>
      </c>
      <c r="E29" s="96">
        <v>6</v>
      </c>
    </row>
    <row r="30" spans="1:15" ht="15.75" customHeight="1" x14ac:dyDescent="0.25">
      <c r="A30" s="312" t="s">
        <v>69</v>
      </c>
      <c r="B30" s="297" t="s">
        <v>70</v>
      </c>
      <c r="C30" s="319" t="s">
        <v>71</v>
      </c>
      <c r="D30" s="50">
        <v>62.5</v>
      </c>
      <c r="E30" s="311">
        <v>5</v>
      </c>
    </row>
    <row r="31" spans="1:15" ht="15.75" customHeight="1" x14ac:dyDescent="0.25">
      <c r="A31" s="314" t="s">
        <v>72</v>
      </c>
      <c r="B31" s="301" t="s">
        <v>73</v>
      </c>
      <c r="C31" s="320" t="s">
        <v>74</v>
      </c>
      <c r="D31" s="50">
        <v>55</v>
      </c>
      <c r="E31" s="318">
        <v>4</v>
      </c>
    </row>
    <row r="32" spans="1:15" ht="13.2" x14ac:dyDescent="0.25">
      <c r="A32" s="692" t="s">
        <v>75</v>
      </c>
      <c r="B32" s="693" t="s">
        <v>76</v>
      </c>
      <c r="C32" s="319" t="s">
        <v>77</v>
      </c>
      <c r="D32" s="50">
        <v>86.25</v>
      </c>
      <c r="E32" s="96">
        <v>7</v>
      </c>
      <c r="F32" s="3" t="s">
        <v>78</v>
      </c>
    </row>
    <row r="33" spans="1:15" thickBot="1" x14ac:dyDescent="0.3">
      <c r="A33" s="314" t="s">
        <v>79</v>
      </c>
      <c r="B33" s="301" t="s">
        <v>80</v>
      </c>
      <c r="C33" s="320" t="s">
        <v>81</v>
      </c>
      <c r="D33" s="55">
        <v>55</v>
      </c>
      <c r="E33" s="309">
        <v>4</v>
      </c>
    </row>
    <row r="34" spans="1:15" ht="24" thickBot="1" x14ac:dyDescent="0.3">
      <c r="A34" s="878" t="s">
        <v>82</v>
      </c>
      <c r="B34" s="879"/>
      <c r="C34" s="879"/>
      <c r="D34" s="37">
        <f>SUM(D35:D45)-D39-D38</f>
        <v>387.75</v>
      </c>
      <c r="E34" s="143">
        <v>30</v>
      </c>
      <c r="F34" s="399">
        <f>SUM(D35:D45)-D38-D39</f>
        <v>387.75</v>
      </c>
    </row>
    <row r="35" spans="1:15" ht="15.75" customHeight="1" x14ac:dyDescent="0.25">
      <c r="A35" s="291" t="s">
        <v>83</v>
      </c>
      <c r="B35" s="292" t="s">
        <v>84</v>
      </c>
      <c r="C35" s="614" t="s">
        <v>9</v>
      </c>
      <c r="D35" s="194">
        <v>27.5</v>
      </c>
      <c r="E35" s="317">
        <v>2</v>
      </c>
    </row>
    <row r="36" spans="1:15" ht="15.75" customHeight="1" x14ac:dyDescent="0.25">
      <c r="A36" s="180" t="s">
        <v>85</v>
      </c>
      <c r="B36" s="310" t="s">
        <v>86</v>
      </c>
      <c r="C36" s="105" t="s">
        <v>63</v>
      </c>
      <c r="D36" s="50">
        <v>27.5</v>
      </c>
      <c r="E36" s="96">
        <v>2</v>
      </c>
    </row>
    <row r="37" spans="1:15" ht="15.75" customHeight="1" x14ac:dyDescent="0.25">
      <c r="A37" s="103" t="s">
        <v>87</v>
      </c>
      <c r="B37" s="104" t="s">
        <v>88</v>
      </c>
      <c r="C37" s="134" t="s">
        <v>89</v>
      </c>
      <c r="D37" s="55">
        <v>45</v>
      </c>
      <c r="E37" s="318">
        <v>4</v>
      </c>
    </row>
    <row r="38" spans="1:15" ht="15.75" customHeight="1" x14ac:dyDescent="0.25">
      <c r="A38" s="103" t="s">
        <v>90</v>
      </c>
      <c r="B38" s="104" t="s">
        <v>35</v>
      </c>
      <c r="C38" s="159" t="s">
        <v>36</v>
      </c>
      <c r="D38" s="55">
        <v>30</v>
      </c>
      <c r="E38" s="318" t="s">
        <v>37</v>
      </c>
    </row>
    <row r="39" spans="1:15" ht="15.75" customHeight="1" x14ac:dyDescent="0.25">
      <c r="A39" s="103" t="s">
        <v>91</v>
      </c>
      <c r="B39" s="104" t="s">
        <v>39</v>
      </c>
      <c r="C39" s="159" t="s">
        <v>36</v>
      </c>
      <c r="D39" s="55">
        <v>30</v>
      </c>
      <c r="E39" s="318" t="s">
        <v>37</v>
      </c>
    </row>
    <row r="40" spans="1:15" ht="15.75" customHeight="1" x14ac:dyDescent="0.25">
      <c r="A40" s="314" t="s">
        <v>92</v>
      </c>
      <c r="B40" s="301" t="s">
        <v>93</v>
      </c>
      <c r="C40" s="320" t="s">
        <v>94</v>
      </c>
      <c r="D40" s="55">
        <v>100</v>
      </c>
      <c r="E40" s="318">
        <v>7</v>
      </c>
    </row>
    <row r="41" spans="1:15" ht="15.75" customHeight="1" x14ac:dyDescent="0.25">
      <c r="A41" s="314" t="s">
        <v>95</v>
      </c>
      <c r="B41" s="301" t="s">
        <v>96</v>
      </c>
      <c r="C41" s="320" t="s">
        <v>97</v>
      </c>
      <c r="D41" s="55">
        <v>45</v>
      </c>
      <c r="E41" s="318">
        <v>4</v>
      </c>
    </row>
    <row r="42" spans="1:15" ht="15.75" customHeight="1" x14ac:dyDescent="0.25">
      <c r="A42" s="314" t="s">
        <v>98</v>
      </c>
      <c r="B42" s="301" t="s">
        <v>99</v>
      </c>
      <c r="C42" s="320" t="s">
        <v>71</v>
      </c>
      <c r="D42" s="55">
        <v>53.75</v>
      </c>
      <c r="E42" s="318">
        <v>4</v>
      </c>
    </row>
    <row r="43" spans="1:15" ht="15.75" customHeight="1" x14ac:dyDescent="0.25">
      <c r="A43" s="314" t="s">
        <v>100</v>
      </c>
      <c r="B43" s="301" t="s">
        <v>101</v>
      </c>
      <c r="C43" s="320" t="s">
        <v>102</v>
      </c>
      <c r="D43" s="55">
        <v>82.5</v>
      </c>
      <c r="E43" s="318">
        <v>6</v>
      </c>
    </row>
    <row r="44" spans="1:15" ht="13.2" x14ac:dyDescent="0.25">
      <c r="A44" s="103" t="s">
        <v>103</v>
      </c>
      <c r="B44" s="104" t="s">
        <v>104</v>
      </c>
      <c r="C44" s="690" t="s">
        <v>18</v>
      </c>
      <c r="D44" s="55">
        <v>6.5</v>
      </c>
      <c r="E44" s="318">
        <v>1</v>
      </c>
    </row>
    <row r="45" spans="1:15" s="52" customFormat="1" ht="15" customHeight="1" thickBot="1" x14ac:dyDescent="0.3">
      <c r="A45" s="338" t="s">
        <v>105</v>
      </c>
      <c r="B45" s="339" t="s">
        <v>54</v>
      </c>
      <c r="C45" s="373" t="s">
        <v>55</v>
      </c>
      <c r="D45" s="398">
        <v>0</v>
      </c>
      <c r="E45" s="341" t="s">
        <v>37</v>
      </c>
    </row>
    <row r="46" spans="1:15" x14ac:dyDescent="0.25">
      <c r="A46" s="315" t="s">
        <v>106</v>
      </c>
      <c r="B46" s="1"/>
      <c r="C46" s="1"/>
      <c r="D46" s="22"/>
      <c r="E46" s="23"/>
      <c r="F46" s="399"/>
      <c r="G46" s="399"/>
      <c r="H46" s="399"/>
      <c r="I46" s="399"/>
      <c r="J46" s="399"/>
      <c r="K46" s="399"/>
      <c r="L46" s="399"/>
      <c r="M46" s="399"/>
      <c r="N46" s="399"/>
      <c r="O46" s="399"/>
    </row>
    <row r="47" spans="1:15" x14ac:dyDescent="0.25">
      <c r="A47" s="316"/>
      <c r="B47" s="1"/>
      <c r="C47" s="1"/>
      <c r="D47" s="22"/>
      <c r="E47" s="23"/>
      <c r="F47" s="399"/>
      <c r="G47" s="399"/>
      <c r="H47" s="399"/>
      <c r="I47" s="399"/>
      <c r="J47" s="399"/>
      <c r="K47" s="399"/>
      <c r="L47" s="399"/>
      <c r="M47" s="399"/>
      <c r="N47" s="399"/>
      <c r="O47" s="399"/>
    </row>
    <row r="48" spans="1:15" x14ac:dyDescent="0.25">
      <c r="A48" s="316"/>
      <c r="B48" s="1"/>
      <c r="C48" s="1"/>
      <c r="D48" s="22"/>
      <c r="E48" s="23"/>
      <c r="F48" s="399"/>
      <c r="G48" s="399"/>
      <c r="H48" s="399"/>
      <c r="I48" s="399"/>
      <c r="J48" s="399"/>
      <c r="K48" s="399"/>
      <c r="L48" s="399"/>
      <c r="M48" s="399"/>
      <c r="N48" s="399"/>
      <c r="O48" s="399"/>
    </row>
  </sheetData>
  <dataConsolidate function="var" link="1"/>
  <mergeCells count="8">
    <mergeCell ref="A34:C34"/>
    <mergeCell ref="A24:C24"/>
    <mergeCell ref="D1:E1"/>
    <mergeCell ref="A3:C3"/>
    <mergeCell ref="A4:C4"/>
    <mergeCell ref="A1:C1"/>
    <mergeCell ref="A23:C23"/>
    <mergeCell ref="A11:C11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99" fitToWidth="0" fitToHeight="2" orientation="landscape" copies="5" r:id="rId1"/>
  <headerFooter>
    <oddHeader>&amp;L&amp;14&amp;G&amp;R&amp;8Rédacteur : Régine Weber-Rozenbaum, Directrice des formations
Vérifié par : Directrice de la formation
Approuvé  par : Conseil  de Polytech 
Version : 2020-2021
dernière modification : 19/06/2020</oddHeader>
    <oddFooter>&amp;L&amp;G&amp;R&amp;14&amp;A</oddFooter>
  </headerFooter>
  <rowBreaks count="1" manualBreakCount="1">
    <brk id="10" max="22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29">
    <tabColor theme="2" tint="-0.749992370372631"/>
    <pageSetUpPr fitToPage="1"/>
  </sheetPr>
  <dimension ref="B1:V22"/>
  <sheetViews>
    <sheetView topLeftCell="B1" zoomScaleNormal="100" workbookViewId="0">
      <selection activeCell="C28" sqref="C28"/>
    </sheetView>
  </sheetViews>
  <sheetFormatPr baseColWidth="10" defaultColWidth="11.44140625" defaultRowHeight="13.2" x14ac:dyDescent="0.25"/>
  <cols>
    <col min="1" max="1" width="11.44140625" style="3"/>
    <col min="2" max="2" width="8.6640625" style="1" bestFit="1" customWidth="1"/>
    <col min="3" max="3" width="53" style="25" customWidth="1"/>
    <col min="4" max="4" width="19.88671875" style="1" customWidth="1"/>
    <col min="5" max="5" width="10" style="14" customWidth="1"/>
    <col min="6" max="6" width="5.6640625" style="14" customWidth="1"/>
    <col min="7" max="16384" width="11.44140625" style="3"/>
  </cols>
  <sheetData>
    <row r="1" spans="2:22" ht="15" thickBot="1" x14ac:dyDescent="0.3">
      <c r="B1" s="101"/>
      <c r="C1" s="102"/>
      <c r="D1" s="102"/>
      <c r="E1" s="975"/>
      <c r="F1" s="976"/>
    </row>
    <row r="2" spans="2:22" ht="62.25" customHeight="1" thickBot="1" x14ac:dyDescent="0.3">
      <c r="B2" s="738" t="s">
        <v>775</v>
      </c>
      <c r="C2" s="739" t="s">
        <v>776</v>
      </c>
      <c r="D2" s="740" t="s">
        <v>777</v>
      </c>
      <c r="E2" s="741" t="s">
        <v>778</v>
      </c>
      <c r="F2" s="150" t="s">
        <v>4</v>
      </c>
    </row>
    <row r="3" spans="2:22" ht="18.600000000000001" thickBot="1" x14ac:dyDescent="0.3">
      <c r="B3" s="977" t="s">
        <v>784</v>
      </c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81"/>
    </row>
    <row r="4" spans="2:22" ht="15" customHeight="1" thickBot="1" x14ac:dyDescent="0.3">
      <c r="B4" s="254" t="s">
        <v>637</v>
      </c>
      <c r="C4" s="255" t="s">
        <v>779</v>
      </c>
      <c r="D4" s="256" t="s">
        <v>799</v>
      </c>
      <c r="E4" s="257"/>
      <c r="F4" s="258">
        <v>5</v>
      </c>
    </row>
    <row r="5" spans="2:22" ht="15" customHeight="1" thickBot="1" x14ac:dyDescent="0.3">
      <c r="B5" s="237" t="s">
        <v>638</v>
      </c>
      <c r="C5" s="238" t="s">
        <v>780</v>
      </c>
      <c r="D5" s="256" t="s">
        <v>799</v>
      </c>
      <c r="E5" s="56"/>
      <c r="F5" s="76">
        <v>10</v>
      </c>
    </row>
    <row r="6" spans="2:22" ht="15" customHeight="1" thickBot="1" x14ac:dyDescent="0.3">
      <c r="B6" s="237" t="s">
        <v>639</v>
      </c>
      <c r="C6" s="238" t="s">
        <v>781</v>
      </c>
      <c r="D6" s="256" t="s">
        <v>799</v>
      </c>
      <c r="E6" s="56"/>
      <c r="F6" s="76">
        <v>15</v>
      </c>
    </row>
    <row r="7" spans="2:22" ht="15" customHeight="1" thickBot="1" x14ac:dyDescent="0.3">
      <c r="B7" s="259" t="s">
        <v>640</v>
      </c>
      <c r="C7" s="238" t="s">
        <v>782</v>
      </c>
      <c r="D7" s="256" t="s">
        <v>799</v>
      </c>
      <c r="E7" s="427"/>
      <c r="F7" s="152">
        <v>20</v>
      </c>
    </row>
    <row r="8" spans="2:22" ht="15" customHeight="1" thickBot="1" x14ac:dyDescent="0.3">
      <c r="B8" s="241" t="s">
        <v>641</v>
      </c>
      <c r="C8" s="428" t="s">
        <v>783</v>
      </c>
      <c r="D8" s="256" t="s">
        <v>799</v>
      </c>
      <c r="E8" s="244"/>
      <c r="F8" s="219">
        <v>30</v>
      </c>
    </row>
    <row r="9" spans="2:22" ht="18.600000000000001" hidden="1" thickBot="1" x14ac:dyDescent="0.3">
      <c r="B9" s="979" t="s">
        <v>642</v>
      </c>
      <c r="C9" s="980"/>
      <c r="D9" s="980"/>
      <c r="E9" s="426"/>
      <c r="F9" s="240"/>
    </row>
    <row r="10" spans="2:22" ht="15" hidden="1" customHeight="1" thickBot="1" x14ac:dyDescent="0.3">
      <c r="B10" s="231" t="s">
        <v>643</v>
      </c>
      <c r="C10" s="232" t="s">
        <v>644</v>
      </c>
      <c r="D10" s="233" t="s">
        <v>115</v>
      </c>
      <c r="E10" s="64">
        <v>14</v>
      </c>
      <c r="F10" s="75"/>
    </row>
    <row r="11" spans="2:22" ht="15" hidden="1" customHeight="1" x14ac:dyDescent="0.25">
      <c r="B11" s="237" t="s">
        <v>645</v>
      </c>
      <c r="C11" s="238" t="s">
        <v>646</v>
      </c>
      <c r="D11" s="239" t="s">
        <v>18</v>
      </c>
      <c r="E11" s="56">
        <v>20</v>
      </c>
      <c r="F11" s="76"/>
    </row>
    <row r="12" spans="2:22" s="380" customFormat="1" ht="15" hidden="1" customHeight="1" x14ac:dyDescent="0.25">
      <c r="B12" s="237" t="s">
        <v>647</v>
      </c>
      <c r="C12" s="238" t="s">
        <v>648</v>
      </c>
      <c r="D12" s="239" t="s">
        <v>369</v>
      </c>
      <c r="E12" s="56">
        <v>20</v>
      </c>
      <c r="F12" s="76"/>
    </row>
    <row r="13" spans="2:22" ht="15" hidden="1" customHeight="1" x14ac:dyDescent="0.25">
      <c r="B13" s="234" t="s">
        <v>649</v>
      </c>
      <c r="C13" s="235" t="s">
        <v>650</v>
      </c>
      <c r="D13" s="236" t="s">
        <v>115</v>
      </c>
      <c r="E13" s="267">
        <v>16</v>
      </c>
      <c r="F13" s="98"/>
    </row>
    <row r="14" spans="2:22" ht="15" hidden="1" customHeight="1" thickBot="1" x14ac:dyDescent="0.3">
      <c r="B14" s="234" t="s">
        <v>651</v>
      </c>
      <c r="C14" s="235" t="s">
        <v>652</v>
      </c>
      <c r="D14" s="239" t="s">
        <v>18</v>
      </c>
      <c r="E14" s="93">
        <v>16</v>
      </c>
      <c r="F14" s="98"/>
    </row>
    <row r="15" spans="2:22" ht="18.600000000000001" hidden="1" thickBot="1" x14ac:dyDescent="0.3">
      <c r="B15" s="977" t="s">
        <v>653</v>
      </c>
      <c r="C15" s="978"/>
      <c r="D15" s="978"/>
      <c r="E15" s="87"/>
      <c r="F15" s="40"/>
    </row>
    <row r="16" spans="2:22" ht="15" hidden="1" customHeight="1" x14ac:dyDescent="0.25">
      <c r="B16" s="254" t="s">
        <v>654</v>
      </c>
      <c r="C16" s="255" t="s">
        <v>655</v>
      </c>
      <c r="D16" s="256" t="s">
        <v>115</v>
      </c>
      <c r="E16" s="257"/>
      <c r="F16" s="258"/>
    </row>
    <row r="17" spans="2:6" ht="15" hidden="1" customHeight="1" x14ac:dyDescent="0.25">
      <c r="B17" s="262" t="s">
        <v>656</v>
      </c>
      <c r="C17" s="263" t="s">
        <v>657</v>
      </c>
      <c r="D17" s="264" t="s">
        <v>658</v>
      </c>
      <c r="E17" s="265"/>
      <c r="F17" s="266"/>
    </row>
    <row r="18" spans="2:6" ht="15" hidden="1" customHeight="1" x14ac:dyDescent="0.25">
      <c r="B18" s="237" t="s">
        <v>659</v>
      </c>
      <c r="C18" s="238" t="s">
        <v>660</v>
      </c>
      <c r="D18" s="239" t="s">
        <v>661</v>
      </c>
      <c r="E18" s="56"/>
      <c r="F18" s="76"/>
    </row>
    <row r="19" spans="2:6" ht="15" hidden="1" customHeight="1" x14ac:dyDescent="0.25">
      <c r="B19" s="259" t="s">
        <v>662</v>
      </c>
      <c r="C19" s="260" t="s">
        <v>663</v>
      </c>
      <c r="D19" s="261" t="s">
        <v>89</v>
      </c>
      <c r="E19" s="51">
        <v>12.5</v>
      </c>
      <c r="F19" s="152"/>
    </row>
    <row r="20" spans="2:6" ht="15" hidden="1" customHeight="1" thickBot="1" x14ac:dyDescent="0.3">
      <c r="B20" s="241" t="s">
        <v>664</v>
      </c>
      <c r="C20" s="242" t="s">
        <v>665</v>
      </c>
      <c r="D20" s="243" t="s">
        <v>666</v>
      </c>
      <c r="E20" s="244"/>
      <c r="F20" s="219"/>
    </row>
    <row r="21" spans="2:6" ht="18.600000000000001" hidden="1" thickBot="1" x14ac:dyDescent="0.3">
      <c r="B21" s="977" t="s">
        <v>667</v>
      </c>
      <c r="C21" s="978"/>
      <c r="D21" s="978"/>
      <c r="E21" s="87"/>
      <c r="F21" s="240"/>
    </row>
    <row r="22" spans="2:6" ht="15" hidden="1" customHeight="1" thickBot="1" x14ac:dyDescent="0.3">
      <c r="B22" s="249" t="s">
        <v>668</v>
      </c>
      <c r="C22" s="250" t="s">
        <v>669</v>
      </c>
      <c r="D22" s="251"/>
      <c r="E22" s="252"/>
      <c r="F22" s="253"/>
    </row>
  </sheetData>
  <mergeCells count="5">
    <mergeCell ref="E1:F1"/>
    <mergeCell ref="B21:D21"/>
    <mergeCell ref="B15:D15"/>
    <mergeCell ref="B9:D9"/>
    <mergeCell ref="B3:V3"/>
  </mergeCells>
  <pageMargins left="0.7" right="0.7" top="1.1773958333333334" bottom="1.1773958333333334" header="0.3" footer="0.3"/>
  <pageSetup paperSize="9" scale="91" orientation="landscape" r:id="rId1"/>
  <headerFooter>
    <oddHeader>&amp;L&amp;G&amp;R&amp;8Rédacteur : Régine Weber-Rozenbaum, Directrice des formations
Vérifié par : Responsable de la formation
Approuvé  par : Conseil  de Polytech 
Version : 2020-2021
dernière modification : 19/06/2020</oddHeader>
    <oddFooter>&amp;L&amp;G&amp;R&amp;A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2424-9CD6-40B1-8681-072099A4BF62}">
  <sheetPr codeName="Feuil31">
    <tabColor rgb="FF8497B0"/>
  </sheetPr>
  <dimension ref="A1:E8"/>
  <sheetViews>
    <sheetView zoomScale="80" zoomScaleNormal="80" workbookViewId="0">
      <selection activeCell="O10" sqref="O10"/>
    </sheetView>
  </sheetViews>
  <sheetFormatPr baseColWidth="10" defaultColWidth="11.44140625" defaultRowHeight="13.8" x14ac:dyDescent="0.25"/>
  <cols>
    <col min="1" max="1" width="7.5546875" style="4" customWidth="1"/>
    <col min="2" max="2" width="53" style="33" customWidth="1"/>
    <col min="3" max="3" width="19.88671875" style="4" customWidth="1"/>
    <col min="4" max="4" width="10" style="20" customWidth="1"/>
    <col min="5" max="5" width="6.44140625" style="17" bestFit="1" customWidth="1"/>
    <col min="6" max="16" width="11.44140625" style="3" customWidth="1"/>
    <col min="17" max="16384" width="11.44140625" style="3"/>
  </cols>
  <sheetData>
    <row r="1" spans="1:5" ht="67.5" customHeight="1" thickBot="1" x14ac:dyDescent="0.3">
      <c r="A1" s="31" t="s">
        <v>0</v>
      </c>
      <c r="B1" s="141" t="s">
        <v>1</v>
      </c>
      <c r="C1" s="8" t="s">
        <v>2</v>
      </c>
      <c r="D1" s="47" t="s">
        <v>3</v>
      </c>
      <c r="E1" s="7" t="s">
        <v>4</v>
      </c>
    </row>
    <row r="2" spans="1:5" ht="21.6" thickBot="1" x14ac:dyDescent="0.3">
      <c r="A2" s="982" t="s">
        <v>670</v>
      </c>
      <c r="B2" s="983"/>
      <c r="C2" s="983"/>
      <c r="D2" s="144">
        <v>386</v>
      </c>
      <c r="E2" s="144">
        <v>90</v>
      </c>
    </row>
    <row r="3" spans="1:5" ht="21.6" thickBot="1" x14ac:dyDescent="0.3">
      <c r="A3" s="971"/>
      <c r="B3" s="972"/>
      <c r="C3" s="972"/>
      <c r="D3" s="142"/>
      <c r="E3" s="306"/>
    </row>
    <row r="4" spans="1:5" s="52" customFormat="1" ht="15" customHeight="1" x14ac:dyDescent="0.25">
      <c r="A4" s="382" t="s">
        <v>671</v>
      </c>
      <c r="B4" s="383" t="s">
        <v>672</v>
      </c>
      <c r="C4" s="384" t="s">
        <v>673</v>
      </c>
      <c r="D4" s="393">
        <v>168</v>
      </c>
      <c r="E4" s="391">
        <v>15</v>
      </c>
    </row>
    <row r="5" spans="1:5" s="52" customFormat="1" ht="15" customHeight="1" x14ac:dyDescent="0.25">
      <c r="A5" s="385" t="s">
        <v>674</v>
      </c>
      <c r="B5" s="386" t="s">
        <v>675</v>
      </c>
      <c r="C5" s="387" t="s">
        <v>127</v>
      </c>
      <c r="D5" s="394">
        <v>68</v>
      </c>
      <c r="E5" s="392">
        <v>6</v>
      </c>
    </row>
    <row r="6" spans="1:5" s="52" customFormat="1" ht="15" customHeight="1" x14ac:dyDescent="0.25">
      <c r="A6" s="385" t="s">
        <v>676</v>
      </c>
      <c r="B6" s="386" t="s">
        <v>677</v>
      </c>
      <c r="C6" s="387" t="s">
        <v>12</v>
      </c>
      <c r="D6" s="394">
        <v>84</v>
      </c>
      <c r="E6" s="392">
        <v>9</v>
      </c>
    </row>
    <row r="7" spans="1:5" s="54" customFormat="1" ht="15" customHeight="1" x14ac:dyDescent="0.25">
      <c r="A7" s="385" t="s">
        <v>678</v>
      </c>
      <c r="B7" s="386" t="s">
        <v>679</v>
      </c>
      <c r="C7" s="387" t="s">
        <v>117</v>
      </c>
      <c r="D7" s="394">
        <v>0</v>
      </c>
      <c r="E7" s="392">
        <v>30</v>
      </c>
    </row>
    <row r="8" spans="1:5" s="54" customFormat="1" ht="15" customHeight="1" thickBot="1" x14ac:dyDescent="0.3">
      <c r="A8" s="388" t="s">
        <v>680</v>
      </c>
      <c r="B8" s="389" t="s">
        <v>681</v>
      </c>
      <c r="C8" s="390" t="s">
        <v>117</v>
      </c>
      <c r="D8" s="395">
        <v>66</v>
      </c>
      <c r="E8" s="381">
        <v>30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25">
    <tabColor rgb="FFFFFF00"/>
    <pageSetUpPr fitToPage="1"/>
  </sheetPr>
  <dimension ref="A1:F33"/>
  <sheetViews>
    <sheetView topLeftCell="A4" zoomScale="80" zoomScaleNormal="80" zoomScaleSheetLayoutView="100" workbookViewId="0">
      <selection activeCell="C44" sqref="C44"/>
    </sheetView>
  </sheetViews>
  <sheetFormatPr baseColWidth="10" defaultColWidth="11.44140625" defaultRowHeight="13.8" x14ac:dyDescent="0.3"/>
  <cols>
    <col min="1" max="1" width="7.6640625" style="2" customWidth="1"/>
    <col min="2" max="2" width="7.109375" style="2" customWidth="1"/>
    <col min="3" max="3" width="60.33203125" style="2" customWidth="1"/>
    <col min="4" max="4" width="19.88671875" style="155" customWidth="1"/>
    <col min="5" max="5" width="10" style="156" customWidth="1"/>
    <col min="6" max="6" width="5.6640625" style="2" customWidth="1"/>
    <col min="7" max="16384" width="11.44140625" style="2"/>
  </cols>
  <sheetData>
    <row r="1" spans="1:6" ht="17.25" customHeight="1" thickBot="1" x14ac:dyDescent="0.3">
      <c r="A1" s="882"/>
      <c r="B1" s="940"/>
      <c r="C1" s="883"/>
      <c r="D1" s="884"/>
      <c r="E1" s="969"/>
      <c r="F1" s="970"/>
    </row>
    <row r="2" spans="1:6" ht="55.5" customHeight="1" thickBot="1" x14ac:dyDescent="0.3">
      <c r="A2" s="31" t="s">
        <v>0</v>
      </c>
      <c r="B2" s="11" t="s">
        <v>682</v>
      </c>
      <c r="C2" s="5" t="s">
        <v>1</v>
      </c>
      <c r="D2" s="8" t="s">
        <v>2</v>
      </c>
      <c r="E2" s="16" t="s">
        <v>3</v>
      </c>
      <c r="F2" s="68" t="s">
        <v>4</v>
      </c>
    </row>
    <row r="3" spans="1:6" ht="21.6" thickBot="1" x14ac:dyDescent="0.3">
      <c r="A3" s="888" t="s">
        <v>683</v>
      </c>
      <c r="B3" s="889"/>
      <c r="C3" s="889"/>
      <c r="D3" s="889"/>
      <c r="E3" s="153"/>
      <c r="F3" s="6"/>
    </row>
    <row r="4" spans="1:6" ht="24" thickBot="1" x14ac:dyDescent="0.3">
      <c r="A4" s="888" t="s">
        <v>684</v>
      </c>
      <c r="B4" s="889"/>
      <c r="C4" s="889"/>
      <c r="D4" s="889"/>
      <c r="E4" s="154"/>
      <c r="F4" s="220">
        <v>30</v>
      </c>
    </row>
    <row r="5" spans="1:6" s="60" customFormat="1" ht="15" customHeight="1" x14ac:dyDescent="0.25">
      <c r="A5" s="221" t="s">
        <v>685</v>
      </c>
      <c r="B5" s="984" t="s">
        <v>686</v>
      </c>
      <c r="C5" s="985"/>
      <c r="D5" s="737" t="s">
        <v>18</v>
      </c>
      <c r="E5" s="325">
        <v>23.75</v>
      </c>
      <c r="F5" s="67">
        <v>2</v>
      </c>
    </row>
    <row r="6" spans="1:6" s="60" customFormat="1" ht="15" customHeight="1" thickBot="1" x14ac:dyDescent="0.25">
      <c r="A6" s="222" t="s">
        <v>687</v>
      </c>
      <c r="B6" s="988" t="s">
        <v>688</v>
      </c>
      <c r="C6" s="989"/>
      <c r="D6" s="223" t="s">
        <v>689</v>
      </c>
      <c r="E6" s="158"/>
      <c r="F6" s="69">
        <v>28</v>
      </c>
    </row>
    <row r="7" spans="1:6" ht="24" thickBot="1" x14ac:dyDescent="0.3">
      <c r="A7" s="888" t="s">
        <v>690</v>
      </c>
      <c r="B7" s="889"/>
      <c r="C7" s="889"/>
      <c r="D7" s="889"/>
      <c r="E7" s="154"/>
      <c r="F7" s="220">
        <v>30</v>
      </c>
    </row>
    <row r="8" spans="1:6" s="60" customFormat="1" ht="15" customHeight="1" x14ac:dyDescent="0.25">
      <c r="A8" s="221" t="s">
        <v>691</v>
      </c>
      <c r="B8" s="984" t="s">
        <v>692</v>
      </c>
      <c r="C8" s="985"/>
      <c r="D8" s="737" t="s">
        <v>18</v>
      </c>
      <c r="E8" s="158">
        <v>56.25</v>
      </c>
      <c r="F8" s="212">
        <v>3</v>
      </c>
    </row>
    <row r="9" spans="1:6" s="60" customFormat="1" ht="15" customHeight="1" thickBot="1" x14ac:dyDescent="0.25">
      <c r="A9" s="222" t="s">
        <v>693</v>
      </c>
      <c r="B9" s="988" t="s">
        <v>688</v>
      </c>
      <c r="C9" s="989"/>
      <c r="D9" s="223" t="s">
        <v>689</v>
      </c>
      <c r="E9" s="158"/>
      <c r="F9" s="69">
        <v>27</v>
      </c>
    </row>
    <row r="10" spans="1:6" ht="24" thickBot="1" x14ac:dyDescent="0.3">
      <c r="A10" s="888" t="s">
        <v>694</v>
      </c>
      <c r="B10" s="889"/>
      <c r="C10" s="889"/>
      <c r="D10" s="889"/>
      <c r="E10" s="154"/>
      <c r="F10" s="220">
        <v>30</v>
      </c>
    </row>
    <row r="11" spans="1:6" s="60" customFormat="1" ht="15" customHeight="1" x14ac:dyDescent="0.25">
      <c r="A11" s="221" t="s">
        <v>695</v>
      </c>
      <c r="B11" s="984" t="s">
        <v>696</v>
      </c>
      <c r="C11" s="985"/>
      <c r="D11" s="737" t="s">
        <v>18</v>
      </c>
      <c r="E11" s="158"/>
      <c r="F11" s="212">
        <v>1</v>
      </c>
    </row>
    <row r="12" spans="1:6" s="66" customFormat="1" ht="9.75" customHeight="1" x14ac:dyDescent="0.2">
      <c r="A12" s="224"/>
      <c r="B12" s="225" t="s">
        <v>697</v>
      </c>
      <c r="C12" s="226" t="s">
        <v>698</v>
      </c>
      <c r="D12" s="227" t="s">
        <v>689</v>
      </c>
      <c r="E12" s="326"/>
      <c r="F12" s="65"/>
    </row>
    <row r="13" spans="1:6" s="66" customFormat="1" ht="9.75" customHeight="1" x14ac:dyDescent="0.2">
      <c r="A13" s="224"/>
      <c r="B13" s="225" t="s">
        <v>699</v>
      </c>
      <c r="C13" s="226" t="s">
        <v>700</v>
      </c>
      <c r="D13" s="227" t="s">
        <v>689</v>
      </c>
      <c r="E13" s="326"/>
      <c r="F13" s="65"/>
    </row>
    <row r="14" spans="1:6" s="60" customFormat="1" ht="15" customHeight="1" x14ac:dyDescent="0.25">
      <c r="A14" s="221" t="s">
        <v>701</v>
      </c>
      <c r="B14" s="984" t="s">
        <v>702</v>
      </c>
      <c r="C14" s="985"/>
      <c r="D14" s="737" t="s">
        <v>18</v>
      </c>
      <c r="E14" s="158">
        <v>0</v>
      </c>
      <c r="F14" s="69">
        <v>1</v>
      </c>
    </row>
    <row r="15" spans="1:6" s="66" customFormat="1" ht="9.75" customHeight="1" x14ac:dyDescent="0.2">
      <c r="A15" s="224"/>
      <c r="B15" s="225" t="s">
        <v>703</v>
      </c>
      <c r="C15" s="226" t="s">
        <v>704</v>
      </c>
      <c r="D15" s="227" t="s">
        <v>689</v>
      </c>
      <c r="E15" s="326"/>
      <c r="F15" s="65"/>
    </row>
    <row r="16" spans="1:6" s="66" customFormat="1" ht="9.75" customHeight="1" x14ac:dyDescent="0.2">
      <c r="A16" s="224"/>
      <c r="B16" s="225" t="s">
        <v>705</v>
      </c>
      <c r="C16" s="226" t="s">
        <v>706</v>
      </c>
      <c r="D16" s="227" t="s">
        <v>689</v>
      </c>
      <c r="E16" s="326"/>
      <c r="F16" s="65"/>
    </row>
    <row r="17" spans="1:6" s="66" customFormat="1" ht="9.75" customHeight="1" x14ac:dyDescent="0.2">
      <c r="A17" s="224"/>
      <c r="B17" s="225" t="s">
        <v>707</v>
      </c>
      <c r="C17" s="226" t="s">
        <v>708</v>
      </c>
      <c r="D17" s="227" t="s">
        <v>709</v>
      </c>
      <c r="E17" s="326">
        <v>8</v>
      </c>
      <c r="F17" s="65"/>
    </row>
    <row r="18" spans="1:6" s="60" customFormat="1" ht="15" customHeight="1" x14ac:dyDescent="0.25">
      <c r="A18" s="221" t="s">
        <v>710</v>
      </c>
      <c r="B18" s="984" t="s">
        <v>711</v>
      </c>
      <c r="C18" s="985"/>
      <c r="D18" s="737" t="s">
        <v>18</v>
      </c>
      <c r="E18" s="158"/>
      <c r="F18" s="69">
        <v>1</v>
      </c>
    </row>
    <row r="19" spans="1:6" s="66" customFormat="1" ht="9.75" customHeight="1" x14ac:dyDescent="0.2">
      <c r="A19" s="224"/>
      <c r="B19" s="225" t="s">
        <v>712</v>
      </c>
      <c r="C19" s="226" t="s">
        <v>713</v>
      </c>
      <c r="D19" s="227" t="s">
        <v>689</v>
      </c>
      <c r="E19" s="326"/>
      <c r="F19" s="65"/>
    </row>
    <row r="20" spans="1:6" s="66" customFormat="1" ht="9.75" customHeight="1" x14ac:dyDescent="0.2">
      <c r="A20" s="224"/>
      <c r="B20" s="225" t="s">
        <v>714</v>
      </c>
      <c r="C20" s="226" t="s">
        <v>715</v>
      </c>
      <c r="D20" s="227" t="s">
        <v>689</v>
      </c>
      <c r="E20" s="326"/>
      <c r="F20" s="65"/>
    </row>
    <row r="21" spans="1:6" s="60" customFormat="1" ht="15" customHeight="1" thickBot="1" x14ac:dyDescent="0.25">
      <c r="A21" s="222" t="s">
        <v>716</v>
      </c>
      <c r="B21" s="988" t="s">
        <v>688</v>
      </c>
      <c r="C21" s="989"/>
      <c r="D21" s="223" t="s">
        <v>689</v>
      </c>
      <c r="E21" s="158"/>
      <c r="F21" s="69">
        <v>27</v>
      </c>
    </row>
    <row r="22" spans="1:6" ht="24" thickBot="1" x14ac:dyDescent="0.3">
      <c r="A22" s="888" t="s">
        <v>717</v>
      </c>
      <c r="B22" s="889"/>
      <c r="C22" s="889"/>
      <c r="D22" s="889"/>
      <c r="E22" s="154"/>
      <c r="F22" s="220">
        <v>30</v>
      </c>
    </row>
    <row r="23" spans="1:6" s="60" customFormat="1" ht="15" customHeight="1" x14ac:dyDescent="0.25">
      <c r="A23" s="221" t="s">
        <v>718</v>
      </c>
      <c r="B23" s="984" t="s">
        <v>696</v>
      </c>
      <c r="C23" s="985"/>
      <c r="D23" s="737" t="s">
        <v>18</v>
      </c>
      <c r="E23" s="158"/>
      <c r="F23" s="212">
        <v>1</v>
      </c>
    </row>
    <row r="24" spans="1:6" s="66" customFormat="1" ht="9.75" customHeight="1" x14ac:dyDescent="0.2">
      <c r="A24" s="224"/>
      <c r="B24" s="225" t="s">
        <v>719</v>
      </c>
      <c r="C24" s="226" t="s">
        <v>720</v>
      </c>
      <c r="D24" s="227" t="s">
        <v>689</v>
      </c>
      <c r="E24" s="326"/>
      <c r="F24" s="65"/>
    </row>
    <row r="25" spans="1:6" s="66" customFormat="1" ht="9.75" customHeight="1" x14ac:dyDescent="0.2">
      <c r="A25" s="224"/>
      <c r="B25" s="225" t="s">
        <v>721</v>
      </c>
      <c r="C25" s="226" t="s">
        <v>722</v>
      </c>
      <c r="D25" s="227" t="s">
        <v>689</v>
      </c>
      <c r="E25" s="326"/>
      <c r="F25" s="65"/>
    </row>
    <row r="26" spans="1:6" s="60" customFormat="1" ht="15" customHeight="1" x14ac:dyDescent="0.25">
      <c r="A26" s="228" t="s">
        <v>723</v>
      </c>
      <c r="B26" s="984" t="s">
        <v>702</v>
      </c>
      <c r="C26" s="985"/>
      <c r="D26" s="737" t="s">
        <v>18</v>
      </c>
      <c r="E26" s="158">
        <v>0</v>
      </c>
      <c r="F26" s="69">
        <v>1</v>
      </c>
    </row>
    <row r="27" spans="1:6" s="66" customFormat="1" ht="9.75" customHeight="1" x14ac:dyDescent="0.2">
      <c r="A27" s="224"/>
      <c r="B27" s="225" t="s">
        <v>724</v>
      </c>
      <c r="C27" s="226" t="s">
        <v>704</v>
      </c>
      <c r="D27" s="227" t="s">
        <v>689</v>
      </c>
      <c r="E27" s="326"/>
      <c r="F27" s="65"/>
    </row>
    <row r="28" spans="1:6" s="66" customFormat="1" ht="9.75" customHeight="1" x14ac:dyDescent="0.2">
      <c r="A28" s="224"/>
      <c r="B28" s="225" t="s">
        <v>725</v>
      </c>
      <c r="C28" s="226" t="s">
        <v>706</v>
      </c>
      <c r="D28" s="227" t="s">
        <v>689</v>
      </c>
      <c r="E28" s="326"/>
      <c r="F28" s="65"/>
    </row>
    <row r="29" spans="1:6" s="66" customFormat="1" ht="9.75" customHeight="1" x14ac:dyDescent="0.2">
      <c r="A29" s="224"/>
      <c r="B29" s="225" t="s">
        <v>726</v>
      </c>
      <c r="C29" s="226" t="s">
        <v>708</v>
      </c>
      <c r="D29" s="227" t="s">
        <v>709</v>
      </c>
      <c r="E29" s="326">
        <v>8</v>
      </c>
      <c r="F29" s="65"/>
    </row>
    <row r="30" spans="1:6" s="60" customFormat="1" ht="15" customHeight="1" x14ac:dyDescent="0.25">
      <c r="A30" s="221" t="s">
        <v>727</v>
      </c>
      <c r="B30" s="984" t="s">
        <v>711</v>
      </c>
      <c r="C30" s="985"/>
      <c r="D30" s="737" t="s">
        <v>18</v>
      </c>
      <c r="E30" s="158"/>
      <c r="F30" s="69">
        <v>1</v>
      </c>
    </row>
    <row r="31" spans="1:6" s="66" customFormat="1" ht="9.75" customHeight="1" x14ac:dyDescent="0.2">
      <c r="A31" s="224"/>
      <c r="B31" s="225" t="s">
        <v>728</v>
      </c>
      <c r="C31" s="226" t="s">
        <v>713</v>
      </c>
      <c r="D31" s="227" t="s">
        <v>689</v>
      </c>
      <c r="E31" s="326"/>
      <c r="F31" s="65"/>
    </row>
    <row r="32" spans="1:6" s="66" customFormat="1" ht="9.75" customHeight="1" x14ac:dyDescent="0.2">
      <c r="A32" s="224"/>
      <c r="B32" s="225" t="s">
        <v>729</v>
      </c>
      <c r="C32" s="226" t="s">
        <v>715</v>
      </c>
      <c r="D32" s="227" t="s">
        <v>689</v>
      </c>
      <c r="E32" s="326"/>
      <c r="F32" s="65"/>
    </row>
    <row r="33" spans="1:6" s="60" customFormat="1" ht="15" customHeight="1" thickBot="1" x14ac:dyDescent="0.25">
      <c r="A33" s="229" t="s">
        <v>730</v>
      </c>
      <c r="B33" s="986" t="s">
        <v>688</v>
      </c>
      <c r="C33" s="987"/>
      <c r="D33" s="230" t="s">
        <v>689</v>
      </c>
      <c r="E33" s="49"/>
      <c r="F33" s="327">
        <v>27</v>
      </c>
    </row>
  </sheetData>
  <mergeCells count="19">
    <mergeCell ref="B33:C33"/>
    <mergeCell ref="B6:C6"/>
    <mergeCell ref="B5:C5"/>
    <mergeCell ref="B26:C26"/>
    <mergeCell ref="A7:D7"/>
    <mergeCell ref="B8:C8"/>
    <mergeCell ref="B9:C9"/>
    <mergeCell ref="A10:D10"/>
    <mergeCell ref="B11:C11"/>
    <mergeCell ref="B14:C14"/>
    <mergeCell ref="B18:C18"/>
    <mergeCell ref="B21:C21"/>
    <mergeCell ref="A22:D22"/>
    <mergeCell ref="B23:C23"/>
    <mergeCell ref="A3:D3"/>
    <mergeCell ref="A4:D4"/>
    <mergeCell ref="A1:D1"/>
    <mergeCell ref="E1:F1"/>
    <mergeCell ref="B30:C30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83" fitToWidth="0" orientation="landscape" r:id="rId1"/>
  <headerFooter>
    <oddHeader>&amp;L&amp;14&amp;G&amp;R&amp;8Rédacteur : Régine Weber-Rozenbaum, Directrice des formations
Vérifié par : Directrice de la formation
Approuvé  par : Conseil  de Polytech 
Version : 2020-2021
dernière modification : 19/06/2020</oddHeader>
    <oddFooter>&amp;L&amp;G&amp;R&amp;14&amp;A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26">
    <tabColor rgb="FFCCFFFF"/>
    <pageSetUpPr fitToPage="1"/>
  </sheetPr>
  <dimension ref="A1:F13"/>
  <sheetViews>
    <sheetView zoomScale="80" zoomScaleNormal="80" zoomScaleSheetLayoutView="100" workbookViewId="0">
      <selection activeCell="H18" sqref="H18"/>
    </sheetView>
  </sheetViews>
  <sheetFormatPr baseColWidth="10" defaultColWidth="11.44140625" defaultRowHeight="13.8" x14ac:dyDescent="0.3"/>
  <cols>
    <col min="1" max="1" width="7.6640625" style="2" customWidth="1"/>
    <col min="2" max="2" width="11.44140625" style="2" customWidth="1"/>
    <col min="3" max="3" width="60.33203125" style="2" customWidth="1"/>
    <col min="4" max="4" width="19.88671875" style="155" customWidth="1"/>
    <col min="5" max="5" width="10" style="156" customWidth="1"/>
    <col min="6" max="6" width="5.6640625" style="2" customWidth="1"/>
    <col min="7" max="16384" width="11.44140625" style="2"/>
  </cols>
  <sheetData>
    <row r="1" spans="1:6" ht="17.25" customHeight="1" thickBot="1" x14ac:dyDescent="0.3">
      <c r="A1" s="882"/>
      <c r="B1" s="940"/>
      <c r="C1" s="883"/>
      <c r="D1" s="884"/>
      <c r="E1" s="969"/>
      <c r="F1" s="970"/>
    </row>
    <row r="2" spans="1:6" ht="63.75" customHeight="1" thickBot="1" x14ac:dyDescent="0.3">
      <c r="A2" s="31" t="s">
        <v>0</v>
      </c>
      <c r="B2" s="11" t="s">
        <v>682</v>
      </c>
      <c r="C2" s="5" t="s">
        <v>1</v>
      </c>
      <c r="D2" s="8" t="s">
        <v>2</v>
      </c>
      <c r="E2" s="16" t="s">
        <v>3</v>
      </c>
      <c r="F2" s="68" t="s">
        <v>4</v>
      </c>
    </row>
    <row r="3" spans="1:6" ht="21.6" thickBot="1" x14ac:dyDescent="0.3">
      <c r="A3" s="888" t="s">
        <v>731</v>
      </c>
      <c r="B3" s="889"/>
      <c r="C3" s="889"/>
      <c r="D3" s="889"/>
      <c r="E3" s="153" t="e">
        <v>#REF!</v>
      </c>
      <c r="F3" s="6" t="e">
        <v>#REF!</v>
      </c>
    </row>
    <row r="4" spans="1:6" ht="24" thickBot="1" x14ac:dyDescent="0.3">
      <c r="A4" s="971" t="s">
        <v>732</v>
      </c>
      <c r="B4" s="972"/>
      <c r="C4" s="972"/>
      <c r="D4" s="972"/>
      <c r="E4" s="214">
        <v>245</v>
      </c>
      <c r="F4" s="215" t="e">
        <v>#REF!</v>
      </c>
    </row>
    <row r="5" spans="1:6" s="60" customFormat="1" ht="15" customHeight="1" x14ac:dyDescent="0.2">
      <c r="A5" s="137" t="s">
        <v>733</v>
      </c>
      <c r="B5" s="990" t="s">
        <v>734</v>
      </c>
      <c r="C5" s="991"/>
      <c r="D5" s="138" t="s">
        <v>735</v>
      </c>
      <c r="E5" s="157">
        <v>100</v>
      </c>
      <c r="F5" s="67">
        <v>14</v>
      </c>
    </row>
    <row r="6" spans="1:6" s="60" customFormat="1" ht="15" customHeight="1" x14ac:dyDescent="0.2">
      <c r="A6" s="139" t="s">
        <v>736</v>
      </c>
      <c r="B6" s="998" t="s">
        <v>737</v>
      </c>
      <c r="C6" s="999"/>
      <c r="D6" s="322" t="s">
        <v>735</v>
      </c>
      <c r="E6" s="158">
        <v>30</v>
      </c>
      <c r="F6" s="69">
        <v>3</v>
      </c>
    </row>
    <row r="7" spans="1:6" s="60" customFormat="1" ht="15" customHeight="1" thickBot="1" x14ac:dyDescent="0.3">
      <c r="A7" s="420" t="s">
        <v>738</v>
      </c>
      <c r="B7" s="1005" t="s">
        <v>739</v>
      </c>
      <c r="C7" s="1005"/>
      <c r="D7" s="421" t="s">
        <v>740</v>
      </c>
      <c r="E7" s="418"/>
      <c r="F7" s="422">
        <v>2.5</v>
      </c>
    </row>
    <row r="8" spans="1:6" ht="24" thickBot="1" x14ac:dyDescent="0.3">
      <c r="A8" s="1002" t="s">
        <v>741</v>
      </c>
      <c r="B8" s="1003"/>
      <c r="C8" s="1003"/>
      <c r="D8" s="1003"/>
      <c r="E8" s="378" t="e">
        <v>#REF!</v>
      </c>
      <c r="F8" s="379" t="e">
        <v>#REF!</v>
      </c>
    </row>
    <row r="9" spans="1:6" s="60" customFormat="1" ht="15" customHeight="1" x14ac:dyDescent="0.2">
      <c r="A9" s="137" t="s">
        <v>742</v>
      </c>
      <c r="B9" s="990" t="s">
        <v>743</v>
      </c>
      <c r="C9" s="1004"/>
      <c r="D9" s="423" t="s">
        <v>735</v>
      </c>
      <c r="E9" s="424">
        <v>200</v>
      </c>
      <c r="F9" s="425">
        <v>12</v>
      </c>
    </row>
    <row r="10" spans="1:6" s="59" customFormat="1" ht="11.25" customHeight="1" x14ac:dyDescent="0.25">
      <c r="A10" s="374" t="s">
        <v>744</v>
      </c>
      <c r="B10" s="1000" t="s">
        <v>745</v>
      </c>
      <c r="C10" s="1001"/>
      <c r="D10" s="376" t="s">
        <v>735</v>
      </c>
      <c r="E10" s="377">
        <v>70</v>
      </c>
      <c r="F10" s="414">
        <v>7</v>
      </c>
    </row>
    <row r="11" spans="1:6" s="60" customFormat="1" ht="15" customHeight="1" x14ac:dyDescent="0.2">
      <c r="A11" s="145" t="s">
        <v>746</v>
      </c>
      <c r="B11" s="996" t="s">
        <v>747</v>
      </c>
      <c r="C11" s="997"/>
      <c r="D11" s="213" t="s">
        <v>740</v>
      </c>
      <c r="E11" s="377">
        <v>0</v>
      </c>
      <c r="F11" s="413">
        <v>0</v>
      </c>
    </row>
    <row r="12" spans="1:6" s="3" customFormat="1" ht="12.75" customHeight="1" x14ac:dyDescent="0.25">
      <c r="A12" s="375" t="s">
        <v>748</v>
      </c>
      <c r="B12" s="992" t="s">
        <v>749</v>
      </c>
      <c r="C12" s="993"/>
      <c r="D12" s="412" t="s">
        <v>750</v>
      </c>
      <c r="E12" s="377">
        <v>0</v>
      </c>
      <c r="F12" s="415"/>
    </row>
    <row r="13" spans="1:6" thickBot="1" x14ac:dyDescent="0.3">
      <c r="A13" s="416" t="s">
        <v>751</v>
      </c>
      <c r="B13" s="994" t="s">
        <v>752</v>
      </c>
      <c r="C13" s="995"/>
      <c r="D13" s="417" t="s">
        <v>753</v>
      </c>
      <c r="E13" s="418">
        <v>25</v>
      </c>
      <c r="F13" s="419">
        <v>2.5</v>
      </c>
    </row>
  </sheetData>
  <mergeCells count="13">
    <mergeCell ref="E1:F1"/>
    <mergeCell ref="B5:C5"/>
    <mergeCell ref="B12:C12"/>
    <mergeCell ref="B13:C13"/>
    <mergeCell ref="B11:C11"/>
    <mergeCell ref="B6:C6"/>
    <mergeCell ref="B10:C10"/>
    <mergeCell ref="A8:D8"/>
    <mergeCell ref="B9:C9"/>
    <mergeCell ref="B7:C7"/>
    <mergeCell ref="A1:D1"/>
    <mergeCell ref="A3:D3"/>
    <mergeCell ref="A4:D4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91" fitToHeight="0" orientation="landscape" r:id="rId1"/>
  <headerFooter>
    <oddHeader xml:space="preserve">&amp;L&amp;14&amp;G&amp;R&amp;8Rédacteur : Patricia Lebrun, secrétaire des formations
Vérifié par : Régine Weber-Rozenbaum, Directrice des formations
Approuvé  par : Conseil  de Polytech 
Version : 2019-2020
dernière modification : 26/04/2019  </oddHeader>
    <oddFooter>&amp;L&amp;G&amp;R&amp;14&amp;A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9" tint="0.59999389629810485"/>
  </sheetPr>
  <dimension ref="A1:H31"/>
  <sheetViews>
    <sheetView tabSelected="1" topLeftCell="A10" zoomScale="115" zoomScaleNormal="115" workbookViewId="0">
      <selection activeCell="A21" sqref="A21:XFD21"/>
    </sheetView>
  </sheetViews>
  <sheetFormatPr baseColWidth="10" defaultColWidth="11.44140625" defaultRowHeight="13.8" x14ac:dyDescent="0.25"/>
  <cols>
    <col min="1" max="1" width="7.6640625" style="1" customWidth="1"/>
    <col min="2" max="2" width="53" style="1" customWidth="1"/>
    <col min="3" max="3" width="19.88671875" style="1" customWidth="1"/>
    <col min="4" max="4" width="10.44140625" style="24" customWidth="1"/>
    <col min="5" max="5" width="5.6640625" style="23" customWidth="1"/>
    <col min="6" max="16384" width="11.44140625" style="3"/>
  </cols>
  <sheetData>
    <row r="1" spans="1:8" ht="14.4" customHeight="1" thickBot="1" x14ac:dyDescent="0.3">
      <c r="A1" s="891"/>
      <c r="B1" s="892"/>
      <c r="C1" s="893"/>
      <c r="D1" s="894"/>
      <c r="E1" s="895"/>
    </row>
    <row r="2" spans="1:8" ht="54" customHeight="1" thickBot="1" x14ac:dyDescent="0.3">
      <c r="A2" s="31" t="str">
        <f>'[1]A5 GC'!$A$2</f>
        <v>TU Code</v>
      </c>
      <c r="B2" s="5" t="str">
        <f>'[1]A5 GC'!$B$2</f>
        <v>Title of the Teaching Unit (TU)</v>
      </c>
      <c r="C2" s="8" t="str">
        <f>'[1]A5 GC'!$F$2</f>
        <v>Supervisor</v>
      </c>
      <c r="D2" s="16" t="str">
        <f>'[1]A5 GC'!$V$2</f>
        <v>Learning hours</v>
      </c>
      <c r="E2" s="7" t="s">
        <v>4</v>
      </c>
      <c r="F2" s="429"/>
    </row>
    <row r="3" spans="1:8" ht="21.6" thickBot="1" x14ac:dyDescent="0.3">
      <c r="A3" s="888" t="s">
        <v>792</v>
      </c>
      <c r="B3" s="889"/>
      <c r="C3" s="890"/>
      <c r="D3" s="343"/>
      <c r="E3" s="146"/>
    </row>
    <row r="4" spans="1:8" ht="21.6" thickBot="1" x14ac:dyDescent="0.3">
      <c r="A4" s="885" t="s">
        <v>805</v>
      </c>
      <c r="B4" s="886"/>
      <c r="C4" s="887"/>
      <c r="D4" s="44"/>
      <c r="E4" s="84"/>
      <c r="F4" s="551"/>
      <c r="G4" s="551"/>
      <c r="H4" s="551"/>
    </row>
    <row r="5" spans="1:8" s="60" customFormat="1" ht="15" customHeight="1" x14ac:dyDescent="0.2">
      <c r="A5" s="167" t="s">
        <v>133</v>
      </c>
      <c r="B5" s="175" t="s">
        <v>134</v>
      </c>
      <c r="C5" s="783" t="s">
        <v>135</v>
      </c>
      <c r="D5" s="788">
        <v>22.5</v>
      </c>
      <c r="E5" s="168">
        <v>2</v>
      </c>
    </row>
    <row r="6" spans="1:8" s="60" customFormat="1" ht="15" customHeight="1" x14ac:dyDescent="0.2">
      <c r="A6" s="169" t="s">
        <v>136</v>
      </c>
      <c r="B6" s="170" t="s">
        <v>137</v>
      </c>
      <c r="C6" s="159" t="s">
        <v>135</v>
      </c>
      <c r="D6" s="171">
        <v>10</v>
      </c>
      <c r="E6" s="172">
        <v>2</v>
      </c>
    </row>
    <row r="7" spans="1:8" ht="12.75" customHeight="1" x14ac:dyDescent="0.25">
      <c r="A7" s="902" t="s">
        <v>793</v>
      </c>
      <c r="B7" s="903"/>
      <c r="C7" s="903"/>
      <c r="D7" s="903"/>
      <c r="E7" s="904"/>
    </row>
    <row r="8" spans="1:8" s="52" customFormat="1" ht="15" customHeight="1" x14ac:dyDescent="0.25">
      <c r="A8" s="813" t="s">
        <v>138</v>
      </c>
      <c r="B8" s="814" t="str">
        <f>'[1]A5 GC'!$B$17</f>
        <v>Structures under dynamic and environmental loads</v>
      </c>
      <c r="C8" s="815" t="s">
        <v>110</v>
      </c>
      <c r="D8" s="816">
        <v>70</v>
      </c>
      <c r="E8" s="817">
        <v>8</v>
      </c>
    </row>
    <row r="9" spans="1:8" s="52" customFormat="1" ht="15" customHeight="1" x14ac:dyDescent="0.25">
      <c r="A9" s="813" t="s">
        <v>139</v>
      </c>
      <c r="B9" s="814" t="str">
        <f>'[1]A5 GC'!$B$21</f>
        <v xml:space="preserve"> Building thermal and aeraulic</v>
      </c>
      <c r="C9" s="815" t="s">
        <v>107</v>
      </c>
      <c r="D9" s="816">
        <v>40</v>
      </c>
      <c r="E9" s="817">
        <v>5</v>
      </c>
    </row>
    <row r="10" spans="1:8" s="52" customFormat="1" ht="15" customHeight="1" x14ac:dyDescent="0.25">
      <c r="A10" s="818" t="s">
        <v>140</v>
      </c>
      <c r="B10" s="819" t="str">
        <f>'[1]A5 GC'!$B$24</f>
        <v>Building sites and design offices</v>
      </c>
      <c r="C10" s="820" t="s">
        <v>128</v>
      </c>
      <c r="D10" s="821">
        <v>56.25</v>
      </c>
      <c r="E10" s="817">
        <v>6</v>
      </c>
    </row>
    <row r="11" spans="1:8" ht="12.75" customHeight="1" x14ac:dyDescent="0.25">
      <c r="A11" s="899" t="s">
        <v>794</v>
      </c>
      <c r="B11" s="900"/>
      <c r="C11" s="900"/>
      <c r="D11" s="900"/>
      <c r="E11" s="901"/>
    </row>
    <row r="12" spans="1:8" s="52" customFormat="1" ht="15" customHeight="1" x14ac:dyDescent="0.25">
      <c r="A12" s="822" t="s">
        <v>141</v>
      </c>
      <c r="B12" s="823" t="str">
        <f>'[1]A5 GC'!$B$26</f>
        <v>Polluted sites and soils</v>
      </c>
      <c r="C12" s="824" t="s">
        <v>142</v>
      </c>
      <c r="D12" s="825">
        <v>52.5</v>
      </c>
      <c r="E12" s="826">
        <v>6</v>
      </c>
    </row>
    <row r="13" spans="1:8" s="52" customFormat="1" ht="15" customHeight="1" x14ac:dyDescent="0.25">
      <c r="A13" s="822" t="s">
        <v>143</v>
      </c>
      <c r="B13" s="823" t="str">
        <f>'[1]A5 GC'!$B$27</f>
        <v>Water Resource and Environment Management</v>
      </c>
      <c r="C13" s="824" t="s">
        <v>144</v>
      </c>
      <c r="D13" s="825">
        <v>65</v>
      </c>
      <c r="E13" s="826">
        <v>8</v>
      </c>
    </row>
    <row r="14" spans="1:8" s="52" customFormat="1" ht="15" customHeight="1" x14ac:dyDescent="0.25">
      <c r="A14" s="827" t="s">
        <v>145</v>
      </c>
      <c r="B14" s="828" t="str">
        <f>'[1]A5 GC'!$B$28</f>
        <v>Site preparation</v>
      </c>
      <c r="C14" s="829" t="s">
        <v>109</v>
      </c>
      <c r="D14" s="830">
        <v>48.75</v>
      </c>
      <c r="E14" s="826">
        <v>5</v>
      </c>
    </row>
    <row r="15" spans="1:8" ht="12.75" customHeight="1" x14ac:dyDescent="0.25">
      <c r="A15" s="896" t="s">
        <v>795</v>
      </c>
      <c r="B15" s="897"/>
      <c r="C15" s="897"/>
      <c r="D15" s="897"/>
      <c r="E15" s="898"/>
    </row>
    <row r="16" spans="1:8" s="52" customFormat="1" ht="15" customHeight="1" x14ac:dyDescent="0.25">
      <c r="A16" s="831" t="s">
        <v>146</v>
      </c>
      <c r="B16" s="832" t="str">
        <f>'[1]A5 GC'!$B$30</f>
        <v>Site preparation</v>
      </c>
      <c r="C16" s="833" t="s">
        <v>109</v>
      </c>
      <c r="D16" s="834">
        <v>48.75</v>
      </c>
      <c r="E16" s="835">
        <v>5</v>
      </c>
    </row>
    <row r="17" spans="1:6" s="52" customFormat="1" ht="15" customHeight="1" x14ac:dyDescent="0.25">
      <c r="A17" s="836" t="s">
        <v>147</v>
      </c>
      <c r="B17" s="837" t="str">
        <f>'[1]A5 GC'!$B$31</f>
        <v>Public works</v>
      </c>
      <c r="C17" s="838" t="s">
        <v>124</v>
      </c>
      <c r="D17" s="839">
        <v>61.25</v>
      </c>
      <c r="E17" s="840">
        <v>7</v>
      </c>
    </row>
    <row r="18" spans="1:6" s="52" customFormat="1" ht="15" customHeight="1" x14ac:dyDescent="0.25">
      <c r="A18" s="831" t="s">
        <v>148</v>
      </c>
      <c r="B18" s="832" t="str">
        <f>'[1]A5 GC'!$B$32</f>
        <v>Design of facilities</v>
      </c>
      <c r="C18" s="833" t="s">
        <v>129</v>
      </c>
      <c r="D18" s="839">
        <v>56.25</v>
      </c>
      <c r="E18" s="840">
        <v>7</v>
      </c>
    </row>
    <row r="19" spans="1:6" s="52" customFormat="1" ht="15" customHeight="1" thickBot="1" x14ac:dyDescent="0.3">
      <c r="A19" s="119" t="s">
        <v>149</v>
      </c>
      <c r="B19" s="120" t="str">
        <f>GPSE!B23</f>
        <v>Engineer project - Phase 1</v>
      </c>
      <c r="C19" s="559" t="s">
        <v>123</v>
      </c>
      <c r="D19" s="86">
        <v>100</v>
      </c>
      <c r="E19" s="85">
        <v>9</v>
      </c>
    </row>
    <row r="20" spans="1:6" ht="21.6" thickBot="1" x14ac:dyDescent="0.3">
      <c r="A20" s="885" t="s">
        <v>806</v>
      </c>
      <c r="B20" s="886"/>
      <c r="C20" s="886"/>
      <c r="D20" s="342"/>
      <c r="E20" s="323"/>
      <c r="F20" s="551"/>
    </row>
    <row r="21" spans="1:6" s="52" customFormat="1" ht="14.25" customHeight="1" x14ac:dyDescent="0.25">
      <c r="A21" s="785" t="s">
        <v>150</v>
      </c>
      <c r="B21" s="786" t="str">
        <f>GPSE!B25</f>
        <v>Engineer project - Phase 2</v>
      </c>
      <c r="C21" s="787" t="s">
        <v>123</v>
      </c>
      <c r="D21" s="86">
        <v>70</v>
      </c>
      <c r="E21" s="85">
        <v>3</v>
      </c>
      <c r="F21" s="628"/>
    </row>
    <row r="22" spans="1:6" ht="12.75" customHeight="1" x14ac:dyDescent="0.25">
      <c r="A22" s="905" t="str">
        <f>A7</f>
        <v>Sustainable Construction Option (COD)</v>
      </c>
      <c r="B22" s="906"/>
      <c r="C22" s="906"/>
      <c r="D22" s="906"/>
      <c r="E22" s="907"/>
    </row>
    <row r="23" spans="1:6" s="52" customFormat="1" ht="15.75" customHeight="1" x14ac:dyDescent="0.25">
      <c r="A23" s="818" t="s">
        <v>151</v>
      </c>
      <c r="B23" s="841" t="str">
        <f>'[1]A5 GC'!$B$40</f>
        <v>Design and rehabilitation</v>
      </c>
      <c r="C23" s="842" t="s">
        <v>128</v>
      </c>
      <c r="D23" s="821">
        <v>56.25</v>
      </c>
      <c r="E23" s="843">
        <v>5</v>
      </c>
    </row>
    <row r="24" spans="1:6" ht="12.75" customHeight="1" x14ac:dyDescent="0.25">
      <c r="A24" s="899" t="str">
        <f>A11</f>
        <v>Geo-environment and Sustainable City Option (GVD)</v>
      </c>
      <c r="B24" s="900"/>
      <c r="C24" s="900"/>
      <c r="D24" s="900"/>
      <c r="E24" s="901"/>
    </row>
    <row r="25" spans="1:6" s="52" customFormat="1" ht="15.75" customHeight="1" x14ac:dyDescent="0.25">
      <c r="A25" s="822" t="s">
        <v>152</v>
      </c>
      <c r="B25" s="844" t="str">
        <f>'[1]A5 GC'!$B$42</f>
        <v>Design and Depollution Works</v>
      </c>
      <c r="C25" s="845" t="s">
        <v>144</v>
      </c>
      <c r="D25" s="825">
        <v>56.25</v>
      </c>
      <c r="E25" s="846">
        <v>5</v>
      </c>
    </row>
    <row r="26" spans="1:6" ht="12.75" customHeight="1" x14ac:dyDescent="0.25">
      <c r="A26" s="896" t="str">
        <f>A15</f>
        <v>Public Works and Development Option (TPA)</v>
      </c>
      <c r="B26" s="897"/>
      <c r="C26" s="897"/>
      <c r="D26" s="897"/>
      <c r="E26" s="898"/>
    </row>
    <row r="27" spans="1:6" s="52" customFormat="1" ht="15.75" customHeight="1" x14ac:dyDescent="0.25">
      <c r="A27" s="836" t="s">
        <v>153</v>
      </c>
      <c r="B27" s="847" t="str">
        <f>'[1]A5 GC'!$B$44</f>
        <v>Road design offices</v>
      </c>
      <c r="C27" s="848" t="s">
        <v>118</v>
      </c>
      <c r="D27" s="839">
        <v>56.25</v>
      </c>
      <c r="E27" s="840">
        <v>5</v>
      </c>
    </row>
    <row r="28" spans="1:6" s="52" customFormat="1" ht="15" customHeight="1" x14ac:dyDescent="0.25">
      <c r="A28" s="191" t="s">
        <v>155</v>
      </c>
      <c r="B28" s="329" t="str">
        <f>GPSE!B27</f>
        <v>Professional engineering experience (student status)</v>
      </c>
      <c r="C28" s="558" t="s">
        <v>128</v>
      </c>
      <c r="D28" s="86">
        <v>0</v>
      </c>
      <c r="E28" s="85">
        <v>20</v>
      </c>
    </row>
    <row r="29" spans="1:6" x14ac:dyDescent="0.25">
      <c r="A29" s="399"/>
      <c r="B29" s="399"/>
      <c r="C29" s="399"/>
      <c r="D29" s="22"/>
    </row>
    <row r="30" spans="1:6" x14ac:dyDescent="0.25">
      <c r="A30" s="399"/>
      <c r="B30" s="399"/>
      <c r="C30" s="399"/>
      <c r="D30" s="22"/>
    </row>
    <row r="31" spans="1:6" x14ac:dyDescent="0.25">
      <c r="A31" s="399"/>
      <c r="B31" s="399"/>
      <c r="C31" s="399"/>
    </row>
  </sheetData>
  <mergeCells count="11">
    <mergeCell ref="A26:E26"/>
    <mergeCell ref="A20:C20"/>
    <mergeCell ref="A22:E22"/>
    <mergeCell ref="A24:E24"/>
    <mergeCell ref="A4:C4"/>
    <mergeCell ref="A3:C3"/>
    <mergeCell ref="A1:C1"/>
    <mergeCell ref="D1:E1"/>
    <mergeCell ref="A15:E15"/>
    <mergeCell ref="A11:E11"/>
    <mergeCell ref="A7:E7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99" fitToHeight="2" orientation="landscape" r:id="rId1"/>
  <headerFooter>
    <oddHeader>&amp;L&amp;14&amp;G&amp;R&amp;8Rédacteur : Régine Weber-Rozenbaum, Directrice des formations
Vérifié par : Directeur de la formation
Approuvé  par : Conseil  de Polytech 
Version : 2020-2021
dernière modification : 19/06/2020</oddHeader>
    <oddFooter>&amp;L&amp;G&amp;R&amp;14&amp;A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1566-A4A5-4960-86BA-C99B6EC48E77}">
  <sheetPr>
    <tabColor rgb="FFCC99FF"/>
  </sheetPr>
  <dimension ref="A1:J90"/>
  <sheetViews>
    <sheetView topLeftCell="A45" zoomScale="115" zoomScaleNormal="115" workbookViewId="0">
      <selection activeCell="E73" sqref="A73:E73"/>
    </sheetView>
  </sheetViews>
  <sheetFormatPr baseColWidth="10" defaultColWidth="8.88671875" defaultRowHeight="13.2" x14ac:dyDescent="0.25"/>
  <cols>
    <col min="1" max="1" width="7.6640625" customWidth="1"/>
    <col min="2" max="2" width="52.88671875" customWidth="1"/>
    <col min="3" max="3" width="20.6640625" customWidth="1"/>
    <col min="4" max="4" width="12.6640625" customWidth="1"/>
    <col min="5" max="5" width="5.6640625" customWidth="1"/>
  </cols>
  <sheetData>
    <row r="1" spans="1:10" ht="14.4" x14ac:dyDescent="0.3">
      <c r="A1" s="920" t="s">
        <v>157</v>
      </c>
      <c r="B1" s="921"/>
      <c r="C1" s="922"/>
      <c r="D1" s="923" t="s">
        <v>157</v>
      </c>
      <c r="E1" s="924"/>
    </row>
    <row r="2" spans="1:10" ht="28.8" x14ac:dyDescent="0.3">
      <c r="A2" s="432" t="s">
        <v>0</v>
      </c>
      <c r="B2" s="433" t="s">
        <v>1</v>
      </c>
      <c r="C2" s="434" t="s">
        <v>2</v>
      </c>
      <c r="D2" s="435" t="s">
        <v>3</v>
      </c>
      <c r="E2" s="436" t="s">
        <v>4</v>
      </c>
      <c r="F2">
        <f>SUM(F4,F18,D34,F51,F65,D74)</f>
        <v>1800</v>
      </c>
    </row>
    <row r="3" spans="1:10" ht="21" x14ac:dyDescent="0.4">
      <c r="A3" s="911" t="s">
        <v>158</v>
      </c>
      <c r="B3" s="912"/>
      <c r="C3" s="912"/>
      <c r="D3" s="652">
        <v>830.5</v>
      </c>
      <c r="E3" s="506">
        <v>60</v>
      </c>
    </row>
    <row r="4" spans="1:10" ht="23.4" x14ac:dyDescent="0.4">
      <c r="A4" s="916" t="s">
        <v>159</v>
      </c>
      <c r="B4" s="917"/>
      <c r="C4" s="917"/>
      <c r="D4" s="650">
        <v>416</v>
      </c>
      <c r="E4" s="507">
        <v>30</v>
      </c>
      <c r="F4">
        <f>SUM(D5:D9,D13:D14,D16)</f>
        <v>416</v>
      </c>
    </row>
    <row r="5" spans="1:10" x14ac:dyDescent="0.25">
      <c r="A5" s="453" t="s">
        <v>160</v>
      </c>
      <c r="B5" s="454" t="s">
        <v>161</v>
      </c>
      <c r="C5" s="441" t="s">
        <v>162</v>
      </c>
      <c r="D5" s="694">
        <v>55.75</v>
      </c>
      <c r="E5" s="563">
        <v>4</v>
      </c>
      <c r="F5" t="s">
        <v>764</v>
      </c>
      <c r="J5" t="s">
        <v>163</v>
      </c>
    </row>
    <row r="6" spans="1:10" x14ac:dyDescent="0.25">
      <c r="A6" s="626" t="s">
        <v>164</v>
      </c>
      <c r="B6" s="627" t="s">
        <v>165</v>
      </c>
      <c r="C6" s="695" t="s">
        <v>166</v>
      </c>
      <c r="D6" s="444">
        <v>60</v>
      </c>
      <c r="E6" s="442">
        <v>4</v>
      </c>
      <c r="F6" t="s">
        <v>763</v>
      </c>
      <c r="J6" t="s">
        <v>163</v>
      </c>
    </row>
    <row r="7" spans="1:10" x14ac:dyDescent="0.25">
      <c r="A7" s="525" t="s">
        <v>167</v>
      </c>
      <c r="B7" s="508" t="s">
        <v>168</v>
      </c>
      <c r="C7" s="509" t="s">
        <v>169</v>
      </c>
      <c r="D7" s="696">
        <v>86</v>
      </c>
      <c r="E7" s="442">
        <v>6</v>
      </c>
      <c r="F7" t="s">
        <v>762</v>
      </c>
      <c r="J7" t="s">
        <v>163</v>
      </c>
    </row>
    <row r="8" spans="1:10" x14ac:dyDescent="0.25">
      <c r="A8" s="525" t="s">
        <v>170</v>
      </c>
      <c r="B8" s="522" t="s">
        <v>171</v>
      </c>
      <c r="C8" s="697" t="s">
        <v>172</v>
      </c>
      <c r="D8" s="696">
        <v>70.5</v>
      </c>
      <c r="E8" s="442">
        <v>6</v>
      </c>
      <c r="F8" t="s">
        <v>761</v>
      </c>
      <c r="J8" t="s">
        <v>173</v>
      </c>
    </row>
    <row r="9" spans="1:10" x14ac:dyDescent="0.25">
      <c r="A9" s="525" t="s">
        <v>174</v>
      </c>
      <c r="B9" s="562" t="s">
        <v>175</v>
      </c>
      <c r="C9" s="509" t="s">
        <v>176</v>
      </c>
      <c r="D9" s="696">
        <v>52.75</v>
      </c>
      <c r="E9" s="520">
        <v>4</v>
      </c>
      <c r="F9" t="s">
        <v>760</v>
      </c>
      <c r="J9" t="s">
        <v>173</v>
      </c>
    </row>
    <row r="10" spans="1:10" x14ac:dyDescent="0.25">
      <c r="A10" s="908" t="s">
        <v>177</v>
      </c>
      <c r="B10" s="909"/>
      <c r="C10" s="909"/>
      <c r="D10" s="909"/>
      <c r="E10" s="910"/>
    </row>
    <row r="11" spans="1:10" x14ac:dyDescent="0.25">
      <c r="A11" s="536" t="s">
        <v>178</v>
      </c>
      <c r="B11" s="537" t="s">
        <v>179</v>
      </c>
      <c r="C11" s="567" t="s">
        <v>169</v>
      </c>
      <c r="D11" s="698">
        <v>35</v>
      </c>
      <c r="E11" s="568">
        <v>3</v>
      </c>
      <c r="F11" s="2" t="s">
        <v>180</v>
      </c>
      <c r="J11" t="s">
        <v>173</v>
      </c>
    </row>
    <row r="12" spans="1:10" x14ac:dyDescent="0.25">
      <c r="A12" s="536" t="s">
        <v>181</v>
      </c>
      <c r="B12" s="524" t="s">
        <v>182</v>
      </c>
      <c r="C12" s="699" t="s">
        <v>172</v>
      </c>
      <c r="D12" s="564">
        <v>44.5</v>
      </c>
      <c r="E12" s="452">
        <v>3</v>
      </c>
      <c r="F12" s="2" t="s">
        <v>755</v>
      </c>
    </row>
    <row r="13" spans="1:10" x14ac:dyDescent="0.25">
      <c r="A13" s="536" t="s">
        <v>183</v>
      </c>
      <c r="B13" s="524" t="s">
        <v>184</v>
      </c>
      <c r="C13" s="508" t="s">
        <v>166</v>
      </c>
      <c r="D13" s="700">
        <v>41.5</v>
      </c>
      <c r="E13" s="452">
        <v>3</v>
      </c>
      <c r="F13" t="s">
        <v>756</v>
      </c>
    </row>
    <row r="14" spans="1:10" x14ac:dyDescent="0.25">
      <c r="A14" s="566" t="s">
        <v>185</v>
      </c>
      <c r="B14" s="524" t="s">
        <v>186</v>
      </c>
      <c r="C14" s="523" t="s">
        <v>166</v>
      </c>
      <c r="D14" s="701">
        <v>47.5</v>
      </c>
      <c r="E14" s="452">
        <v>3</v>
      </c>
      <c r="F14" t="s">
        <v>757</v>
      </c>
    </row>
    <row r="15" spans="1:10" x14ac:dyDescent="0.25">
      <c r="A15" s="536" t="s">
        <v>187</v>
      </c>
      <c r="B15" s="524" t="s">
        <v>188</v>
      </c>
      <c r="C15" s="523" t="s">
        <v>166</v>
      </c>
      <c r="D15" s="526">
        <v>30</v>
      </c>
      <c r="E15" s="452">
        <v>3</v>
      </c>
      <c r="F15" t="s">
        <v>758</v>
      </c>
    </row>
    <row r="16" spans="1:10" x14ac:dyDescent="0.25">
      <c r="A16" s="505" t="s">
        <v>189</v>
      </c>
      <c r="B16" s="512" t="s">
        <v>111</v>
      </c>
      <c r="C16" s="441" t="s">
        <v>108</v>
      </c>
      <c r="D16" s="513">
        <v>2</v>
      </c>
      <c r="E16" s="457">
        <v>0</v>
      </c>
    </row>
    <row r="17" spans="1:7" x14ac:dyDescent="0.25">
      <c r="A17" s="499" t="s">
        <v>112</v>
      </c>
      <c r="B17" s="514" t="s">
        <v>113</v>
      </c>
      <c r="C17" s="515" t="s">
        <v>114</v>
      </c>
      <c r="D17" s="516">
        <v>0</v>
      </c>
      <c r="E17" s="517">
        <v>0</v>
      </c>
    </row>
    <row r="18" spans="1:7" ht="23.4" x14ac:dyDescent="0.4">
      <c r="A18" s="916" t="s">
        <v>190</v>
      </c>
      <c r="B18" s="917"/>
      <c r="C18" s="917"/>
      <c r="D18" s="651">
        <v>414.5</v>
      </c>
      <c r="E18" s="518">
        <v>30</v>
      </c>
      <c r="F18">
        <f>SUM(D19:D25,D28,D30)</f>
        <v>414.5</v>
      </c>
    </row>
    <row r="19" spans="1:7" x14ac:dyDescent="0.25">
      <c r="A19" s="453" t="s">
        <v>191</v>
      </c>
      <c r="B19" s="454" t="s">
        <v>116</v>
      </c>
      <c r="C19" s="496" t="s">
        <v>117</v>
      </c>
      <c r="D19" s="519">
        <v>6.25</v>
      </c>
      <c r="E19" s="519">
        <v>1</v>
      </c>
    </row>
    <row r="20" spans="1:7" x14ac:dyDescent="0.25">
      <c r="A20" s="505" t="s">
        <v>192</v>
      </c>
      <c r="B20" s="512" t="s">
        <v>193</v>
      </c>
      <c r="C20" s="441" t="s">
        <v>162</v>
      </c>
      <c r="D20" s="520">
        <v>55</v>
      </c>
      <c r="E20" s="520">
        <v>4</v>
      </c>
    </row>
    <row r="21" spans="1:7" x14ac:dyDescent="0.25">
      <c r="A21" s="505" t="s">
        <v>194</v>
      </c>
      <c r="B21" s="512" t="s">
        <v>195</v>
      </c>
      <c r="C21" s="695" t="s">
        <v>166</v>
      </c>
      <c r="D21" s="702">
        <v>34.5</v>
      </c>
      <c r="E21" s="520">
        <v>3</v>
      </c>
    </row>
    <row r="22" spans="1:7" ht="24" x14ac:dyDescent="0.25">
      <c r="A22" s="525" t="s">
        <v>196</v>
      </c>
      <c r="B22" s="522" t="s">
        <v>197</v>
      </c>
      <c r="C22" s="523" t="s">
        <v>166</v>
      </c>
      <c r="D22" s="702">
        <v>87.5</v>
      </c>
      <c r="E22" s="526">
        <v>5</v>
      </c>
    </row>
    <row r="23" spans="1:7" x14ac:dyDescent="0.25">
      <c r="A23" s="525" t="s">
        <v>198</v>
      </c>
      <c r="B23" s="524" t="s">
        <v>199</v>
      </c>
      <c r="C23" s="523" t="s">
        <v>169</v>
      </c>
      <c r="D23" s="702">
        <v>80</v>
      </c>
      <c r="E23" s="520">
        <v>4</v>
      </c>
    </row>
    <row r="24" spans="1:7" x14ac:dyDescent="0.25">
      <c r="A24" s="525" t="s">
        <v>200</v>
      </c>
      <c r="B24" s="524" t="s">
        <v>201</v>
      </c>
      <c r="C24" s="523" t="s">
        <v>169</v>
      </c>
      <c r="D24" s="520">
        <v>43</v>
      </c>
      <c r="E24" s="520">
        <v>3</v>
      </c>
    </row>
    <row r="25" spans="1:7" x14ac:dyDescent="0.25">
      <c r="A25" s="525" t="s">
        <v>202</v>
      </c>
      <c r="B25" s="620" t="s">
        <v>203</v>
      </c>
      <c r="C25" s="523" t="s">
        <v>166</v>
      </c>
      <c r="D25" s="520">
        <v>79.75</v>
      </c>
      <c r="E25" s="520">
        <v>5</v>
      </c>
    </row>
    <row r="26" spans="1:7" x14ac:dyDescent="0.25">
      <c r="A26" s="908" t="s">
        <v>204</v>
      </c>
      <c r="B26" s="909"/>
      <c r="C26" s="909"/>
      <c r="D26" s="909"/>
      <c r="E26" s="910"/>
    </row>
    <row r="27" spans="1:7" x14ac:dyDescent="0.25">
      <c r="A27" s="536" t="s">
        <v>205</v>
      </c>
      <c r="B27" s="537" t="s">
        <v>206</v>
      </c>
      <c r="C27" s="703" t="s">
        <v>172</v>
      </c>
      <c r="D27" s="698">
        <v>36</v>
      </c>
      <c r="E27" s="568">
        <v>3</v>
      </c>
    </row>
    <row r="28" spans="1:7" x14ac:dyDescent="0.25">
      <c r="A28" s="566" t="s">
        <v>207</v>
      </c>
      <c r="B28" s="524" t="s">
        <v>208</v>
      </c>
      <c r="C28" s="523" t="s">
        <v>166</v>
      </c>
      <c r="D28" s="701">
        <v>26.5</v>
      </c>
      <c r="E28" s="452">
        <v>3</v>
      </c>
      <c r="F28" t="s">
        <v>209</v>
      </c>
    </row>
    <row r="29" spans="1:7" x14ac:dyDescent="0.25">
      <c r="A29" s="645" t="s">
        <v>210</v>
      </c>
      <c r="B29" s="646" t="s">
        <v>211</v>
      </c>
      <c r="C29" s="695" t="s">
        <v>166</v>
      </c>
      <c r="D29" s="520">
        <v>0</v>
      </c>
      <c r="E29" s="521">
        <v>2</v>
      </c>
    </row>
    <row r="30" spans="1:7" x14ac:dyDescent="0.25">
      <c r="A30" s="505" t="s">
        <v>212</v>
      </c>
      <c r="B30" s="512" t="s">
        <v>119</v>
      </c>
      <c r="C30" s="441" t="s">
        <v>108</v>
      </c>
      <c r="D30" s="526">
        <v>2</v>
      </c>
      <c r="E30" s="527">
        <v>0</v>
      </c>
    </row>
    <row r="31" spans="1:7" x14ac:dyDescent="0.25">
      <c r="A31" s="449" t="s">
        <v>120</v>
      </c>
      <c r="B31" s="451" t="s">
        <v>113</v>
      </c>
      <c r="C31" s="528" t="s">
        <v>114</v>
      </c>
      <c r="D31" s="529">
        <v>0</v>
      </c>
      <c r="E31" s="530">
        <v>0</v>
      </c>
    </row>
    <row r="32" spans="1:7" x14ac:dyDescent="0.25">
      <c r="A32" s="547" t="s">
        <v>121</v>
      </c>
      <c r="B32" s="470" t="s">
        <v>54</v>
      </c>
      <c r="C32" s="531" t="s">
        <v>55</v>
      </c>
      <c r="D32" s="532">
        <v>0</v>
      </c>
      <c r="E32" s="473" t="s">
        <v>37</v>
      </c>
      <c r="G32" t="s">
        <v>213</v>
      </c>
    </row>
    <row r="33" spans="1:6" ht="21" x14ac:dyDescent="0.4">
      <c r="A33" s="911" t="s">
        <v>158</v>
      </c>
      <c r="B33" s="912"/>
      <c r="C33" s="912"/>
      <c r="D33" s="653">
        <v>519.5</v>
      </c>
      <c r="E33" s="437">
        <v>60</v>
      </c>
      <c r="F33" s="2"/>
    </row>
    <row r="34" spans="1:6" ht="23.4" x14ac:dyDescent="0.4">
      <c r="A34" s="916" t="s">
        <v>214</v>
      </c>
      <c r="B34" s="917"/>
      <c r="C34" s="917"/>
      <c r="D34" s="650">
        <v>115</v>
      </c>
      <c r="E34" s="507">
        <v>30</v>
      </c>
      <c r="F34" s="2"/>
    </row>
    <row r="35" spans="1:6" x14ac:dyDescent="0.25">
      <c r="A35" s="633" t="s">
        <v>215</v>
      </c>
      <c r="B35" s="634" t="s">
        <v>216</v>
      </c>
      <c r="C35" s="699" t="s">
        <v>166</v>
      </c>
      <c r="D35" s="442">
        <v>0</v>
      </c>
      <c r="E35" s="452">
        <v>15</v>
      </c>
      <c r="F35" s="2"/>
    </row>
    <row r="36" spans="1:6" ht="24" x14ac:dyDescent="0.25">
      <c r="A36" s="525" t="s">
        <v>217</v>
      </c>
      <c r="B36" s="522" t="s">
        <v>218</v>
      </c>
      <c r="C36" s="508" t="s">
        <v>176</v>
      </c>
      <c r="D36" s="704">
        <v>115</v>
      </c>
      <c r="E36" s="452">
        <v>15</v>
      </c>
      <c r="F36" s="2"/>
    </row>
    <row r="37" spans="1:6" x14ac:dyDescent="0.25">
      <c r="A37" s="908" t="s">
        <v>219</v>
      </c>
      <c r="B37" s="909"/>
      <c r="C37" s="909"/>
      <c r="D37" s="909"/>
      <c r="E37" s="910"/>
      <c r="F37" s="2"/>
    </row>
    <row r="38" spans="1:6" x14ac:dyDescent="0.25">
      <c r="A38" s="453" t="s">
        <v>220</v>
      </c>
      <c r="B38" s="454" t="s">
        <v>221</v>
      </c>
      <c r="C38" s="496" t="s">
        <v>162</v>
      </c>
      <c r="D38" s="705">
        <v>55.75</v>
      </c>
      <c r="E38" s="491">
        <v>5</v>
      </c>
      <c r="F38" s="2" t="s">
        <v>771</v>
      </c>
    </row>
    <row r="39" spans="1:6" x14ac:dyDescent="0.25">
      <c r="A39" s="633" t="s">
        <v>222</v>
      </c>
      <c r="B39" s="656" t="s">
        <v>223</v>
      </c>
      <c r="C39" s="697" t="s">
        <v>172</v>
      </c>
      <c r="D39" s="696">
        <v>70.5</v>
      </c>
      <c r="E39" s="442">
        <v>6</v>
      </c>
      <c r="F39" s="2" t="s">
        <v>772</v>
      </c>
    </row>
    <row r="40" spans="1:6" x14ac:dyDescent="0.25">
      <c r="A40" s="525" t="s">
        <v>224</v>
      </c>
      <c r="B40" s="562" t="s">
        <v>175</v>
      </c>
      <c r="C40" s="509" t="s">
        <v>176</v>
      </c>
      <c r="D40" s="696">
        <v>52.75</v>
      </c>
      <c r="E40" s="520">
        <v>4</v>
      </c>
      <c r="F40" s="2" t="s">
        <v>773</v>
      </c>
    </row>
    <row r="41" spans="1:6" x14ac:dyDescent="0.25">
      <c r="A41" s="908" t="s">
        <v>225</v>
      </c>
      <c r="B41" s="909"/>
      <c r="C41" s="909"/>
      <c r="D41" s="909"/>
      <c r="E41" s="910"/>
      <c r="F41" s="2"/>
    </row>
    <row r="42" spans="1:6" x14ac:dyDescent="0.25">
      <c r="A42" s="453" t="s">
        <v>226</v>
      </c>
      <c r="B42" s="454" t="s">
        <v>165</v>
      </c>
      <c r="C42" s="706" t="s">
        <v>166</v>
      </c>
      <c r="D42" s="563">
        <v>60</v>
      </c>
      <c r="E42" s="491">
        <v>3</v>
      </c>
      <c r="F42" s="2" t="s">
        <v>770</v>
      </c>
    </row>
    <row r="43" spans="1:6" x14ac:dyDescent="0.25">
      <c r="A43" s="525" t="s">
        <v>227</v>
      </c>
      <c r="B43" s="524" t="s">
        <v>228</v>
      </c>
      <c r="C43" s="523" t="s">
        <v>166</v>
      </c>
      <c r="D43" s="520">
        <v>40</v>
      </c>
      <c r="E43" s="452">
        <v>3</v>
      </c>
      <c r="F43" s="2" t="s">
        <v>285</v>
      </c>
    </row>
    <row r="44" spans="1:6" x14ac:dyDescent="0.25">
      <c r="A44" s="525" t="s">
        <v>229</v>
      </c>
      <c r="B44" s="508" t="s">
        <v>168</v>
      </c>
      <c r="C44" s="509" t="s">
        <v>169</v>
      </c>
      <c r="D44" s="696">
        <v>86</v>
      </c>
      <c r="E44" s="442">
        <v>6</v>
      </c>
      <c r="F44" s="2" t="s">
        <v>769</v>
      </c>
    </row>
    <row r="45" spans="1:6" x14ac:dyDescent="0.25">
      <c r="A45" s="525" t="s">
        <v>230</v>
      </c>
      <c r="B45" s="524" t="s">
        <v>179</v>
      </c>
      <c r="C45" s="508" t="s">
        <v>169</v>
      </c>
      <c r="D45" s="700">
        <v>35</v>
      </c>
      <c r="E45" s="565">
        <v>3</v>
      </c>
      <c r="F45" s="2" t="s">
        <v>765</v>
      </c>
    </row>
    <row r="46" spans="1:6" x14ac:dyDescent="0.25">
      <c r="A46" s="536" t="s">
        <v>231</v>
      </c>
      <c r="B46" s="524" t="s">
        <v>182</v>
      </c>
      <c r="C46" s="699" t="s">
        <v>172</v>
      </c>
      <c r="D46" s="564">
        <v>44.5</v>
      </c>
      <c r="E46" s="452">
        <v>3</v>
      </c>
      <c r="F46" s="2" t="s">
        <v>766</v>
      </c>
    </row>
    <row r="47" spans="1:6" x14ac:dyDescent="0.25">
      <c r="A47" s="536" t="s">
        <v>232</v>
      </c>
      <c r="B47" s="524" t="s">
        <v>184</v>
      </c>
      <c r="C47" s="508" t="s">
        <v>166</v>
      </c>
      <c r="D47" s="700">
        <v>41.5</v>
      </c>
      <c r="E47" s="452">
        <v>3</v>
      </c>
      <c r="F47" s="2" t="s">
        <v>768</v>
      </c>
    </row>
    <row r="48" spans="1:6" x14ac:dyDescent="0.25">
      <c r="A48" s="566" t="s">
        <v>233</v>
      </c>
      <c r="B48" s="524" t="s">
        <v>186</v>
      </c>
      <c r="C48" s="523" t="s">
        <v>166</v>
      </c>
      <c r="D48" s="701">
        <v>47.5</v>
      </c>
      <c r="E48" s="452">
        <v>3</v>
      </c>
      <c r="F48" s="2" t="s">
        <v>767</v>
      </c>
    </row>
    <row r="49" spans="1:6" x14ac:dyDescent="0.25">
      <c r="A49" s="505" t="s">
        <v>234</v>
      </c>
      <c r="B49" s="512" t="s">
        <v>125</v>
      </c>
      <c r="C49" s="441" t="s">
        <v>108</v>
      </c>
      <c r="D49" s="533">
        <v>2</v>
      </c>
      <c r="E49" s="491">
        <v>0</v>
      </c>
      <c r="F49" s="2"/>
    </row>
    <row r="50" spans="1:6" x14ac:dyDescent="0.25">
      <c r="A50" s="499" t="s">
        <v>126</v>
      </c>
      <c r="B50" s="514" t="s">
        <v>113</v>
      </c>
      <c r="C50" s="515" t="s">
        <v>114</v>
      </c>
      <c r="D50" s="534">
        <v>0</v>
      </c>
      <c r="E50" s="535" t="s">
        <v>37</v>
      </c>
      <c r="F50" s="2"/>
    </row>
    <row r="51" spans="1:6" ht="23.4" x14ac:dyDescent="0.4">
      <c r="A51" s="916" t="s">
        <v>235</v>
      </c>
      <c r="B51" s="917"/>
      <c r="C51" s="917"/>
      <c r="D51" s="651">
        <v>404.5</v>
      </c>
      <c r="E51" s="518">
        <v>30</v>
      </c>
      <c r="F51" s="2">
        <f>SUM(D52:D56,D58,D60)</f>
        <v>404.5</v>
      </c>
    </row>
    <row r="52" spans="1:6" x14ac:dyDescent="0.25">
      <c r="A52" s="453" t="s">
        <v>236</v>
      </c>
      <c r="B52" s="454" t="s">
        <v>237</v>
      </c>
      <c r="C52" s="441" t="s">
        <v>162</v>
      </c>
      <c r="D52" s="519">
        <v>30</v>
      </c>
      <c r="E52" s="491">
        <v>4</v>
      </c>
      <c r="F52" s="2"/>
    </row>
    <row r="53" spans="1:6" x14ac:dyDescent="0.25">
      <c r="A53" s="655" t="s">
        <v>238</v>
      </c>
      <c r="B53" s="646" t="s">
        <v>239</v>
      </c>
      <c r="C53" s="695" t="s">
        <v>166</v>
      </c>
      <c r="D53" s="702">
        <v>87.5</v>
      </c>
      <c r="E53" s="452">
        <v>5</v>
      </c>
      <c r="F53" s="2"/>
    </row>
    <row r="54" spans="1:6" x14ac:dyDescent="0.25">
      <c r="A54" s="536" t="s">
        <v>240</v>
      </c>
      <c r="B54" s="524" t="s">
        <v>241</v>
      </c>
      <c r="C54" s="523" t="s">
        <v>169</v>
      </c>
      <c r="D54" s="702">
        <v>90</v>
      </c>
      <c r="E54" s="452">
        <v>6</v>
      </c>
      <c r="F54" s="2"/>
    </row>
    <row r="55" spans="1:6" ht="24" x14ac:dyDescent="0.25">
      <c r="A55" s="633" t="s">
        <v>242</v>
      </c>
      <c r="B55" s="656" t="s">
        <v>243</v>
      </c>
      <c r="C55" s="697" t="s">
        <v>172</v>
      </c>
      <c r="D55" s="520">
        <v>60</v>
      </c>
      <c r="E55" s="452">
        <v>4</v>
      </c>
      <c r="F55" s="2"/>
    </row>
    <row r="56" spans="1:6" x14ac:dyDescent="0.25">
      <c r="A56" s="525" t="s">
        <v>244</v>
      </c>
      <c r="B56" s="524" t="s">
        <v>245</v>
      </c>
      <c r="C56" s="523" t="s">
        <v>166</v>
      </c>
      <c r="D56" s="520">
        <v>100</v>
      </c>
      <c r="E56" s="452">
        <v>7</v>
      </c>
      <c r="F56" s="2"/>
    </row>
    <row r="57" spans="1:6" x14ac:dyDescent="0.25">
      <c r="A57" s="908" t="s">
        <v>246</v>
      </c>
      <c r="B57" s="909"/>
      <c r="C57" s="909"/>
      <c r="D57" s="909"/>
      <c r="E57" s="910"/>
      <c r="F57" s="2"/>
    </row>
    <row r="58" spans="1:6" x14ac:dyDescent="0.25">
      <c r="A58" s="641" t="s">
        <v>247</v>
      </c>
      <c r="B58" s="642" t="s">
        <v>248</v>
      </c>
      <c r="C58" s="707" t="s">
        <v>169</v>
      </c>
      <c r="D58" s="647">
        <v>35</v>
      </c>
      <c r="E58" s="648">
        <v>4</v>
      </c>
      <c r="F58" s="2"/>
    </row>
    <row r="59" spans="1:6" x14ac:dyDescent="0.25">
      <c r="A59" s="645" t="s">
        <v>249</v>
      </c>
      <c r="B59" s="646" t="s">
        <v>250</v>
      </c>
      <c r="C59" s="695" t="s">
        <v>166</v>
      </c>
      <c r="D59" s="521">
        <v>0</v>
      </c>
      <c r="E59" s="649">
        <v>4</v>
      </c>
    </row>
    <row r="60" spans="1:6" x14ac:dyDescent="0.25">
      <c r="A60" s="505" t="s">
        <v>251</v>
      </c>
      <c r="B60" s="512" t="s">
        <v>130</v>
      </c>
      <c r="C60" s="441" t="s">
        <v>108</v>
      </c>
      <c r="D60" s="529">
        <v>2</v>
      </c>
      <c r="E60" s="527">
        <v>0</v>
      </c>
    </row>
    <row r="61" spans="1:6" x14ac:dyDescent="0.25">
      <c r="A61" s="449" t="s">
        <v>131</v>
      </c>
      <c r="B61" s="451" t="s">
        <v>113</v>
      </c>
      <c r="C61" s="528" t="s">
        <v>114</v>
      </c>
      <c r="D61" s="539">
        <v>0</v>
      </c>
      <c r="E61" s="530" t="s">
        <v>37</v>
      </c>
    </row>
    <row r="62" spans="1:6" x14ac:dyDescent="0.25">
      <c r="A62" s="637" t="s">
        <v>252</v>
      </c>
      <c r="B62" s="644" t="s">
        <v>253</v>
      </c>
      <c r="C62" s="708" t="s">
        <v>166</v>
      </c>
      <c r="D62" s="519">
        <v>0</v>
      </c>
      <c r="E62" s="498" t="s">
        <v>37</v>
      </c>
    </row>
    <row r="63" spans="1:6" x14ac:dyDescent="0.25">
      <c r="A63" s="548" t="s">
        <v>132</v>
      </c>
      <c r="B63" s="500" t="s">
        <v>54</v>
      </c>
      <c r="C63" s="540" t="s">
        <v>55</v>
      </c>
      <c r="D63" s="550">
        <v>0</v>
      </c>
      <c r="E63" s="527" t="s">
        <v>37</v>
      </c>
    </row>
    <row r="64" spans="1:6" ht="21" x14ac:dyDescent="0.4">
      <c r="A64" s="911" t="s">
        <v>158</v>
      </c>
      <c r="B64" s="912">
        <v>453</v>
      </c>
      <c r="C64" s="912">
        <v>60</v>
      </c>
      <c r="D64" s="654">
        <f>D65+D74</f>
        <v>450</v>
      </c>
      <c r="E64" s="549">
        <v>60</v>
      </c>
    </row>
    <row r="65" spans="1:6" ht="23.4" x14ac:dyDescent="0.4">
      <c r="A65" s="913" t="s">
        <v>254</v>
      </c>
      <c r="B65" s="914" t="s">
        <v>157</v>
      </c>
      <c r="C65" s="915">
        <v>307</v>
      </c>
      <c r="D65" s="657">
        <v>304</v>
      </c>
      <c r="E65" s="518">
        <v>30</v>
      </c>
      <c r="F65">
        <f>SUM(D66:D70,D72)</f>
        <v>304</v>
      </c>
    </row>
    <row r="66" spans="1:6" x14ac:dyDescent="0.25">
      <c r="A66" s="635" t="s">
        <v>255</v>
      </c>
      <c r="B66" s="636" t="s">
        <v>256</v>
      </c>
      <c r="C66" s="496" t="s">
        <v>162</v>
      </c>
      <c r="D66" s="539">
        <v>15</v>
      </c>
      <c r="E66" s="448">
        <v>2</v>
      </c>
    </row>
    <row r="67" spans="1:6" x14ac:dyDescent="0.25">
      <c r="A67" s="637" t="s">
        <v>257</v>
      </c>
      <c r="B67" s="638" t="s">
        <v>258</v>
      </c>
      <c r="C67" s="643" t="s">
        <v>166</v>
      </c>
      <c r="D67" s="519">
        <v>53.25</v>
      </c>
      <c r="E67" s="491">
        <v>4</v>
      </c>
    </row>
    <row r="68" spans="1:6" x14ac:dyDescent="0.25">
      <c r="A68" s="639" t="s">
        <v>259</v>
      </c>
      <c r="B68" s="640" t="s">
        <v>260</v>
      </c>
      <c r="C68" s="542" t="s">
        <v>169</v>
      </c>
      <c r="D68" s="529">
        <v>36</v>
      </c>
      <c r="E68" s="457">
        <v>3</v>
      </c>
    </row>
    <row r="69" spans="1:6" x14ac:dyDescent="0.25">
      <c r="A69" s="641" t="s">
        <v>261</v>
      </c>
      <c r="B69" s="642" t="s">
        <v>262</v>
      </c>
      <c r="C69" s="707" t="s">
        <v>166</v>
      </c>
      <c r="D69" s="705">
        <v>90</v>
      </c>
      <c r="E69" s="491">
        <v>6</v>
      </c>
    </row>
    <row r="70" spans="1:6" x14ac:dyDescent="0.25">
      <c r="A70" s="633" t="s">
        <v>263</v>
      </c>
      <c r="B70" s="634" t="s">
        <v>264</v>
      </c>
      <c r="C70" s="697" t="s">
        <v>166</v>
      </c>
      <c r="D70" s="702">
        <v>59.75</v>
      </c>
      <c r="E70" s="452">
        <v>5</v>
      </c>
    </row>
    <row r="71" spans="1:6" x14ac:dyDescent="0.25">
      <c r="A71" s="918" t="s">
        <v>265</v>
      </c>
      <c r="B71" s="919"/>
      <c r="C71" s="511" t="s">
        <v>157</v>
      </c>
      <c r="D71" s="543" t="s">
        <v>157</v>
      </c>
      <c r="E71" s="2"/>
    </row>
    <row r="72" spans="1:6" x14ac:dyDescent="0.25">
      <c r="A72" s="560" t="s">
        <v>266</v>
      </c>
      <c r="B72" s="537" t="s">
        <v>267</v>
      </c>
      <c r="C72" s="538" t="s">
        <v>166</v>
      </c>
      <c r="D72" s="519">
        <v>50</v>
      </c>
      <c r="E72" s="491">
        <v>10</v>
      </c>
    </row>
    <row r="73" spans="1:6" x14ac:dyDescent="0.25">
      <c r="A73" s="505" t="s">
        <v>268</v>
      </c>
      <c r="B73" s="512" t="s">
        <v>269</v>
      </c>
      <c r="C73" s="441" t="s">
        <v>166</v>
      </c>
      <c r="D73" s="526">
        <v>15</v>
      </c>
      <c r="E73" s="452">
        <v>10</v>
      </c>
    </row>
    <row r="74" spans="1:6" ht="23.4" x14ac:dyDescent="0.4">
      <c r="A74" s="916" t="s">
        <v>270</v>
      </c>
      <c r="B74" s="917" t="s">
        <v>157</v>
      </c>
      <c r="C74" s="917">
        <v>146</v>
      </c>
      <c r="D74" s="561">
        <v>146</v>
      </c>
      <c r="E74" s="507">
        <v>30</v>
      </c>
    </row>
    <row r="75" spans="1:6" x14ac:dyDescent="0.25">
      <c r="A75" s="453" t="s">
        <v>271</v>
      </c>
      <c r="B75" s="454" t="s">
        <v>272</v>
      </c>
      <c r="C75" s="496" t="s">
        <v>166</v>
      </c>
      <c r="D75" s="519">
        <v>80</v>
      </c>
      <c r="E75" s="491">
        <v>5</v>
      </c>
    </row>
    <row r="76" spans="1:6" x14ac:dyDescent="0.25">
      <c r="A76" s="633" t="s">
        <v>273</v>
      </c>
      <c r="B76" s="634" t="s">
        <v>274</v>
      </c>
      <c r="C76" s="697" t="s">
        <v>172</v>
      </c>
      <c r="D76" s="520">
        <v>64</v>
      </c>
      <c r="E76" s="452">
        <v>5</v>
      </c>
    </row>
    <row r="77" spans="1:6" x14ac:dyDescent="0.25">
      <c r="A77" s="510" t="s">
        <v>265</v>
      </c>
      <c r="B77" s="511" t="s">
        <v>157</v>
      </c>
      <c r="C77" s="511" t="s">
        <v>157</v>
      </c>
      <c r="D77" s="543" t="s">
        <v>157</v>
      </c>
      <c r="E77" s="2"/>
    </row>
    <row r="78" spans="1:6" x14ac:dyDescent="0.25">
      <c r="A78" s="453" t="s">
        <v>275</v>
      </c>
      <c r="B78" s="454" t="s">
        <v>276</v>
      </c>
      <c r="C78" s="496" t="s">
        <v>166</v>
      </c>
      <c r="D78" s="519">
        <v>0</v>
      </c>
      <c r="E78" s="491">
        <v>20</v>
      </c>
    </row>
    <row r="79" spans="1:6" x14ac:dyDescent="0.25">
      <c r="A79" s="505" t="s">
        <v>277</v>
      </c>
      <c r="B79" s="512" t="s">
        <v>278</v>
      </c>
      <c r="C79" s="441" t="s">
        <v>166</v>
      </c>
      <c r="D79" s="526">
        <v>35</v>
      </c>
      <c r="E79" s="452">
        <v>20</v>
      </c>
    </row>
    <row r="80" spans="1:6" x14ac:dyDescent="0.25">
      <c r="A80" s="505" t="s">
        <v>279</v>
      </c>
      <c r="B80" s="512" t="s">
        <v>280</v>
      </c>
      <c r="C80" s="441" t="s">
        <v>108</v>
      </c>
      <c r="D80" s="526">
        <v>2</v>
      </c>
      <c r="E80" s="527">
        <v>0</v>
      </c>
    </row>
    <row r="81" spans="1:5" x14ac:dyDescent="0.25">
      <c r="A81" s="499" t="s">
        <v>156</v>
      </c>
      <c r="B81" s="500" t="s">
        <v>54</v>
      </c>
      <c r="C81" s="540" t="s">
        <v>55</v>
      </c>
      <c r="D81" s="541">
        <v>0</v>
      </c>
      <c r="E81" s="503" t="s">
        <v>37</v>
      </c>
    </row>
    <row r="82" spans="1:5" ht="13.8" x14ac:dyDescent="0.25">
      <c r="A82" s="544" t="s">
        <v>281</v>
      </c>
      <c r="B82" s="545"/>
      <c r="C82" s="546"/>
      <c r="D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>
        <v>22</v>
      </c>
      <c r="B90" s="2"/>
      <c r="C90" s="2"/>
      <c r="D90" s="2"/>
      <c r="E90" s="2"/>
    </row>
  </sheetData>
  <mergeCells count="17">
    <mergeCell ref="A18:C18"/>
    <mergeCell ref="A1:C1"/>
    <mergeCell ref="D1:E1"/>
    <mergeCell ref="A3:C3"/>
    <mergeCell ref="A4:C4"/>
    <mergeCell ref="A10:E10"/>
    <mergeCell ref="A57:E57"/>
    <mergeCell ref="A64:C64"/>
    <mergeCell ref="A65:C65"/>
    <mergeCell ref="A74:C74"/>
    <mergeCell ref="A26:E26"/>
    <mergeCell ref="A33:C33"/>
    <mergeCell ref="A34:C34"/>
    <mergeCell ref="A37:E37"/>
    <mergeCell ref="A41:E41"/>
    <mergeCell ref="A51:C51"/>
    <mergeCell ref="A71:B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0E4A-EE81-47A2-9ED2-EF4156B7043D}">
  <sheetPr>
    <tabColor rgb="FFEC38FA"/>
  </sheetPr>
  <dimension ref="A1:L66"/>
  <sheetViews>
    <sheetView topLeftCell="A33" zoomScaleNormal="100" workbookViewId="0">
      <selection activeCell="I37" sqref="I37"/>
    </sheetView>
  </sheetViews>
  <sheetFormatPr baseColWidth="10" defaultColWidth="8.88671875" defaultRowHeight="13.2" x14ac:dyDescent="0.25"/>
  <cols>
    <col min="1" max="1" width="7.6640625" customWidth="1"/>
    <col min="2" max="2" width="52.6640625" customWidth="1"/>
    <col min="3" max="3" width="19.6640625" customWidth="1"/>
    <col min="4" max="4" width="10.6640625" customWidth="1"/>
    <col min="5" max="5" width="7.6640625" customWidth="1"/>
  </cols>
  <sheetData>
    <row r="1" spans="1:9" ht="14.4" x14ac:dyDescent="0.3">
      <c r="A1" s="920" t="s">
        <v>157</v>
      </c>
      <c r="B1" s="921"/>
      <c r="C1" s="922"/>
      <c r="D1" s="923" t="s">
        <v>157</v>
      </c>
      <c r="E1" s="924"/>
    </row>
    <row r="2" spans="1:9" ht="43.2" x14ac:dyDescent="0.3">
      <c r="A2" s="432" t="s">
        <v>0</v>
      </c>
      <c r="B2" s="433" t="s">
        <v>1</v>
      </c>
      <c r="C2" s="434" t="s">
        <v>2</v>
      </c>
      <c r="D2" s="435" t="s">
        <v>3</v>
      </c>
      <c r="E2" s="436" t="s">
        <v>4</v>
      </c>
      <c r="F2">
        <f>SUM(D3,D33,D53)</f>
        <v>1800</v>
      </c>
    </row>
    <row r="3" spans="1:9" ht="21" x14ac:dyDescent="0.4">
      <c r="A3" s="933" t="s">
        <v>282</v>
      </c>
      <c r="B3" s="934"/>
      <c r="C3" s="934"/>
      <c r="D3" s="652">
        <v>702.5</v>
      </c>
      <c r="E3" s="437">
        <v>60</v>
      </c>
      <c r="F3">
        <f>SUM(F4,F19)</f>
        <v>702.5</v>
      </c>
    </row>
    <row r="4" spans="1:9" ht="23.4" x14ac:dyDescent="0.4">
      <c r="A4" s="911" t="s">
        <v>283</v>
      </c>
      <c r="B4" s="912"/>
      <c r="C4" s="912"/>
      <c r="D4" s="662">
        <v>342.5</v>
      </c>
      <c r="E4" s="438">
        <v>30</v>
      </c>
      <c r="F4">
        <f>SUM(D5:D9,D11,D12,D16,D17,D18)</f>
        <v>342.5</v>
      </c>
    </row>
    <row r="5" spans="1:9" x14ac:dyDescent="0.25">
      <c r="A5" s="439" t="s">
        <v>284</v>
      </c>
      <c r="B5" s="440" t="s">
        <v>161</v>
      </c>
      <c r="C5" s="441" t="s">
        <v>162</v>
      </c>
      <c r="D5" s="709">
        <v>45</v>
      </c>
      <c r="E5" s="681">
        <v>3</v>
      </c>
      <c r="F5" t="s">
        <v>285</v>
      </c>
    </row>
    <row r="6" spans="1:9" x14ac:dyDescent="0.25">
      <c r="A6" s="658" t="s">
        <v>286</v>
      </c>
      <c r="B6" s="659" t="s">
        <v>165</v>
      </c>
      <c r="C6" s="695" t="s">
        <v>166</v>
      </c>
      <c r="D6" s="696">
        <v>40</v>
      </c>
      <c r="E6" s="682">
        <v>4</v>
      </c>
      <c r="F6" t="s">
        <v>285</v>
      </c>
    </row>
    <row r="7" spans="1:9" x14ac:dyDescent="0.25">
      <c r="A7" s="569" t="s">
        <v>287</v>
      </c>
      <c r="B7" s="570" t="s">
        <v>288</v>
      </c>
      <c r="C7" s="443" t="s">
        <v>176</v>
      </c>
      <c r="D7" s="444">
        <v>37.5</v>
      </c>
      <c r="E7" s="683">
        <v>2</v>
      </c>
      <c r="F7" t="s">
        <v>285</v>
      </c>
    </row>
    <row r="8" spans="1:9" x14ac:dyDescent="0.25">
      <c r="A8" s="445" t="s">
        <v>289</v>
      </c>
      <c r="B8" s="446" t="s">
        <v>290</v>
      </c>
      <c r="C8" s="447" t="s">
        <v>169</v>
      </c>
      <c r="D8" s="710">
        <v>32.5</v>
      </c>
      <c r="E8" s="684">
        <v>3</v>
      </c>
      <c r="F8" t="s">
        <v>285</v>
      </c>
    </row>
    <row r="9" spans="1:9" ht="18" customHeight="1" x14ac:dyDescent="0.25">
      <c r="A9" s="661" t="s">
        <v>291</v>
      </c>
      <c r="B9" s="660" t="s">
        <v>292</v>
      </c>
      <c r="C9" s="711" t="s">
        <v>172</v>
      </c>
      <c r="D9" s="712">
        <v>58.5</v>
      </c>
      <c r="E9" s="684">
        <v>2</v>
      </c>
      <c r="F9" t="s">
        <v>293</v>
      </c>
    </row>
    <row r="10" spans="1:9" x14ac:dyDescent="0.25">
      <c r="A10" s="925" t="s">
        <v>294</v>
      </c>
      <c r="B10" s="926"/>
      <c r="C10" s="926"/>
      <c r="D10" s="926"/>
      <c r="E10" s="927"/>
    </row>
    <row r="11" spans="1:9" x14ac:dyDescent="0.25">
      <c r="A11" s="536" t="s">
        <v>295</v>
      </c>
      <c r="B11" s="537" t="s">
        <v>296</v>
      </c>
      <c r="C11" s="567" t="s">
        <v>169</v>
      </c>
      <c r="D11" s="572">
        <v>40</v>
      </c>
      <c r="E11" s="648">
        <v>3</v>
      </c>
      <c r="F11" t="s">
        <v>285</v>
      </c>
    </row>
    <row r="12" spans="1:9" x14ac:dyDescent="0.25">
      <c r="A12" s="641" t="s">
        <v>297</v>
      </c>
      <c r="B12" s="634" t="s">
        <v>182</v>
      </c>
      <c r="C12" s="699" t="s">
        <v>172</v>
      </c>
      <c r="D12" s="712">
        <v>44.5</v>
      </c>
      <c r="E12" s="649">
        <v>3</v>
      </c>
      <c r="F12" t="s">
        <v>759</v>
      </c>
      <c r="G12" s="2" t="s">
        <v>167</v>
      </c>
    </row>
    <row r="13" spans="1:9" x14ac:dyDescent="0.25">
      <c r="A13" s="536" t="s">
        <v>298</v>
      </c>
      <c r="B13" s="524" t="s">
        <v>184</v>
      </c>
      <c r="C13" s="508" t="s">
        <v>166</v>
      </c>
      <c r="D13" s="712">
        <v>41.5</v>
      </c>
      <c r="E13" s="649">
        <v>3</v>
      </c>
      <c r="F13" t="s">
        <v>759</v>
      </c>
      <c r="G13" t="s">
        <v>183</v>
      </c>
    </row>
    <row r="14" spans="1:9" x14ac:dyDescent="0.25">
      <c r="A14" s="566" t="s">
        <v>299</v>
      </c>
      <c r="B14" s="524" t="s">
        <v>186</v>
      </c>
      <c r="C14" s="508" t="s">
        <v>166</v>
      </c>
      <c r="D14" s="712">
        <v>47.5</v>
      </c>
      <c r="E14" s="649">
        <v>3</v>
      </c>
      <c r="F14" t="s">
        <v>759</v>
      </c>
      <c r="G14" t="s">
        <v>185</v>
      </c>
    </row>
    <row r="15" spans="1:9" x14ac:dyDescent="0.25">
      <c r="A15" s="536" t="s">
        <v>300</v>
      </c>
      <c r="B15" s="524" t="s">
        <v>188</v>
      </c>
      <c r="C15" s="508" t="s">
        <v>166</v>
      </c>
      <c r="D15" s="571">
        <v>30</v>
      </c>
      <c r="E15" s="649">
        <v>3</v>
      </c>
      <c r="F15" t="s">
        <v>759</v>
      </c>
      <c r="G15" t="s">
        <v>187</v>
      </c>
    </row>
    <row r="16" spans="1:9" x14ac:dyDescent="0.25">
      <c r="A16" s="713" t="s">
        <v>301</v>
      </c>
      <c r="B16" s="714" t="s">
        <v>179</v>
      </c>
      <c r="C16" s="699" t="s">
        <v>169</v>
      </c>
      <c r="D16" s="700">
        <v>32.5</v>
      </c>
      <c r="E16" s="663">
        <v>3</v>
      </c>
      <c r="F16" t="s">
        <v>285</v>
      </c>
      <c r="G16" s="688" t="s">
        <v>154</v>
      </c>
      <c r="I16" s="623"/>
    </row>
    <row r="17" spans="1:12" x14ac:dyDescent="0.25">
      <c r="A17" s="715" t="s">
        <v>754</v>
      </c>
      <c r="B17" s="450" t="s">
        <v>302</v>
      </c>
      <c r="C17" s="451" t="s">
        <v>166</v>
      </c>
      <c r="D17" s="712">
        <v>10</v>
      </c>
      <c r="E17" s="621">
        <v>7</v>
      </c>
      <c r="F17" s="688" t="s">
        <v>774</v>
      </c>
      <c r="G17" s="688"/>
      <c r="I17" s="623"/>
      <c r="J17" s="623"/>
      <c r="K17" s="623"/>
      <c r="L17" s="623"/>
    </row>
    <row r="18" spans="1:12" x14ac:dyDescent="0.25">
      <c r="A18" s="453" t="s">
        <v>303</v>
      </c>
      <c r="B18" s="454" t="s">
        <v>111</v>
      </c>
      <c r="C18" s="455" t="s">
        <v>108</v>
      </c>
      <c r="D18" s="456">
        <v>2</v>
      </c>
      <c r="E18" s="685">
        <v>0</v>
      </c>
    </row>
    <row r="19" spans="1:12" ht="23.4" x14ac:dyDescent="0.4">
      <c r="A19" s="932" t="s">
        <v>304</v>
      </c>
      <c r="B19" s="914"/>
      <c r="C19" s="914"/>
      <c r="D19" s="664">
        <v>360</v>
      </c>
      <c r="E19" s="438">
        <v>30</v>
      </c>
      <c r="F19">
        <f>SUM(D20:D25,D27,D29,D30)</f>
        <v>360</v>
      </c>
    </row>
    <row r="20" spans="1:12" x14ac:dyDescent="0.25">
      <c r="A20" s="458" t="s">
        <v>305</v>
      </c>
      <c r="B20" s="459" t="s">
        <v>116</v>
      </c>
      <c r="C20" s="460" t="s">
        <v>117</v>
      </c>
      <c r="D20" s="461">
        <v>6.25</v>
      </c>
      <c r="E20" s="462">
        <v>1</v>
      </c>
    </row>
    <row r="21" spans="1:12" x14ac:dyDescent="0.25">
      <c r="A21" s="458" t="s">
        <v>306</v>
      </c>
      <c r="B21" s="459" t="s">
        <v>193</v>
      </c>
      <c r="C21" s="496" t="s">
        <v>162</v>
      </c>
      <c r="D21" s="573">
        <v>40</v>
      </c>
      <c r="E21" s="448">
        <v>3</v>
      </c>
    </row>
    <row r="22" spans="1:12" x14ac:dyDescent="0.25">
      <c r="A22" s="635" t="s">
        <v>307</v>
      </c>
      <c r="B22" s="636" t="s">
        <v>308</v>
      </c>
      <c r="C22" s="716" t="s">
        <v>166</v>
      </c>
      <c r="D22" s="717">
        <v>32.5</v>
      </c>
      <c r="E22" s="448">
        <v>2</v>
      </c>
    </row>
    <row r="23" spans="1:12" ht="24.75" customHeight="1" x14ac:dyDescent="0.25">
      <c r="A23" s="464" t="s">
        <v>309</v>
      </c>
      <c r="B23" s="465" t="s">
        <v>197</v>
      </c>
      <c r="C23" s="466" t="s">
        <v>166</v>
      </c>
      <c r="D23" s="573">
        <v>72.5</v>
      </c>
      <c r="E23" s="467">
        <v>4</v>
      </c>
    </row>
    <row r="24" spans="1:12" x14ac:dyDescent="0.25">
      <c r="A24" s="464" t="s">
        <v>310</v>
      </c>
      <c r="B24" s="574" t="s">
        <v>199</v>
      </c>
      <c r="C24" s="466" t="s">
        <v>169</v>
      </c>
      <c r="D24" s="573">
        <v>85</v>
      </c>
      <c r="E24" s="448">
        <v>4</v>
      </c>
    </row>
    <row r="25" spans="1:12" x14ac:dyDescent="0.25">
      <c r="A25" s="665" t="s">
        <v>311</v>
      </c>
      <c r="B25" s="666" t="s">
        <v>203</v>
      </c>
      <c r="C25" s="718" t="s">
        <v>172</v>
      </c>
      <c r="D25" s="717">
        <v>70.75</v>
      </c>
      <c r="E25" s="684">
        <v>4</v>
      </c>
    </row>
    <row r="26" spans="1:12" x14ac:dyDescent="0.25">
      <c r="A26" s="925" t="s">
        <v>312</v>
      </c>
      <c r="B26" s="926"/>
      <c r="C26" s="926"/>
      <c r="D26" s="926"/>
      <c r="E26" s="927"/>
      <c r="F26" s="623" t="s">
        <v>313</v>
      </c>
    </row>
    <row r="27" spans="1:12" x14ac:dyDescent="0.25">
      <c r="A27" s="641" t="s">
        <v>314</v>
      </c>
      <c r="B27" s="642" t="s">
        <v>315</v>
      </c>
      <c r="C27" s="703" t="s">
        <v>172</v>
      </c>
      <c r="D27" s="698">
        <v>36</v>
      </c>
      <c r="E27" s="686">
        <v>2</v>
      </c>
    </row>
    <row r="28" spans="1:12" x14ac:dyDescent="0.25">
      <c r="A28" s="566" t="s">
        <v>316</v>
      </c>
      <c r="B28" s="524" t="s">
        <v>208</v>
      </c>
      <c r="C28" s="523" t="s">
        <v>166</v>
      </c>
      <c r="D28" s="701">
        <v>26.5</v>
      </c>
      <c r="E28" s="452">
        <v>2</v>
      </c>
    </row>
    <row r="29" spans="1:12" x14ac:dyDescent="0.25">
      <c r="A29" s="449" t="s">
        <v>317</v>
      </c>
      <c r="B29" s="450" t="s">
        <v>318</v>
      </c>
      <c r="C29" s="463" t="s">
        <v>166</v>
      </c>
      <c r="D29" s="575">
        <v>15</v>
      </c>
      <c r="E29" s="457">
        <v>10</v>
      </c>
    </row>
    <row r="30" spans="1:12" x14ac:dyDescent="0.25">
      <c r="A30" s="458" t="s">
        <v>319</v>
      </c>
      <c r="B30" s="459" t="s">
        <v>119</v>
      </c>
      <c r="C30" s="460" t="s">
        <v>108</v>
      </c>
      <c r="D30" s="468">
        <v>2</v>
      </c>
      <c r="E30" s="467">
        <v>0</v>
      </c>
    </row>
    <row r="31" spans="1:12" ht="16.5" customHeight="1" x14ac:dyDescent="0.25">
      <c r="A31" s="469" t="s">
        <v>320</v>
      </c>
      <c r="B31" s="470" t="s">
        <v>54</v>
      </c>
      <c r="C31" s="471" t="s">
        <v>55</v>
      </c>
      <c r="D31" s="472">
        <v>0</v>
      </c>
      <c r="E31" s="473" t="s">
        <v>37</v>
      </c>
    </row>
    <row r="32" spans="1:12" ht="43.2" x14ac:dyDescent="0.3">
      <c r="A32" s="474" t="s">
        <v>0</v>
      </c>
      <c r="B32" s="475" t="s">
        <v>1</v>
      </c>
      <c r="C32" s="155" t="s">
        <v>2</v>
      </c>
      <c r="D32" s="476" t="s">
        <v>3</v>
      </c>
      <c r="E32" s="477" t="s">
        <v>4</v>
      </c>
    </row>
    <row r="33" spans="1:6" ht="21" x14ac:dyDescent="0.4">
      <c r="A33" s="928" t="s">
        <v>282</v>
      </c>
      <c r="B33" s="929"/>
      <c r="C33" s="929"/>
      <c r="D33" s="652">
        <f>D34+D43</f>
        <v>647.5</v>
      </c>
      <c r="E33" s="437">
        <v>60</v>
      </c>
    </row>
    <row r="34" spans="1:6" ht="23.4" x14ac:dyDescent="0.4">
      <c r="A34" s="930" t="s">
        <v>321</v>
      </c>
      <c r="B34" s="931"/>
      <c r="C34" s="931"/>
      <c r="D34" s="667">
        <v>336.5</v>
      </c>
      <c r="E34" s="478">
        <v>30</v>
      </c>
      <c r="F34">
        <f>SUM(D35:D42)</f>
        <v>336.5</v>
      </c>
    </row>
    <row r="35" spans="1:6" x14ac:dyDescent="0.25">
      <c r="A35" s="576" t="s">
        <v>322</v>
      </c>
      <c r="B35" s="440" t="s">
        <v>323</v>
      </c>
      <c r="C35" s="441" t="s">
        <v>162</v>
      </c>
      <c r="D35" s="497">
        <v>37.5</v>
      </c>
      <c r="E35" s="491">
        <v>3</v>
      </c>
    </row>
    <row r="36" spans="1:6" x14ac:dyDescent="0.25">
      <c r="A36" s="668" t="s">
        <v>324</v>
      </c>
      <c r="B36" s="669" t="s">
        <v>325</v>
      </c>
      <c r="C36" s="719" t="s">
        <v>166</v>
      </c>
      <c r="D36" s="720">
        <v>66.5</v>
      </c>
      <c r="E36" s="649">
        <v>3</v>
      </c>
    </row>
    <row r="37" spans="1:6" x14ac:dyDescent="0.25">
      <c r="A37" s="577" t="s">
        <v>326</v>
      </c>
      <c r="B37" s="479" t="s">
        <v>327</v>
      </c>
      <c r="C37" s="480" t="s">
        <v>166</v>
      </c>
      <c r="D37" s="578">
        <v>50</v>
      </c>
      <c r="E37" s="579">
        <v>3</v>
      </c>
    </row>
    <row r="38" spans="1:6" x14ac:dyDescent="0.25">
      <c r="A38" s="580" t="s">
        <v>328</v>
      </c>
      <c r="B38" s="481" t="s">
        <v>329</v>
      </c>
      <c r="C38" s="482" t="s">
        <v>330</v>
      </c>
      <c r="D38" s="581">
        <v>60</v>
      </c>
      <c r="E38" s="582">
        <v>4</v>
      </c>
    </row>
    <row r="39" spans="1:6" ht="24" x14ac:dyDescent="0.25">
      <c r="A39" s="670" t="s">
        <v>331</v>
      </c>
      <c r="B39" s="671" t="s">
        <v>332</v>
      </c>
      <c r="C39" s="721" t="s">
        <v>172</v>
      </c>
      <c r="D39" s="583">
        <v>62.5</v>
      </c>
      <c r="E39" s="491">
        <v>4</v>
      </c>
    </row>
    <row r="40" spans="1:6" x14ac:dyDescent="0.25">
      <c r="A40" s="672" t="s">
        <v>333</v>
      </c>
      <c r="B40" s="673" t="s">
        <v>334</v>
      </c>
      <c r="C40" s="722" t="s">
        <v>172</v>
      </c>
      <c r="D40" s="723">
        <v>43</v>
      </c>
      <c r="E40" s="582">
        <v>3</v>
      </c>
    </row>
    <row r="41" spans="1:6" x14ac:dyDescent="0.25">
      <c r="A41" s="584" t="s">
        <v>335</v>
      </c>
      <c r="B41" s="483" t="s">
        <v>336</v>
      </c>
      <c r="C41" s="484" t="s">
        <v>337</v>
      </c>
      <c r="D41" s="583">
        <v>15</v>
      </c>
      <c r="E41" s="491">
        <v>10</v>
      </c>
    </row>
    <row r="42" spans="1:6" x14ac:dyDescent="0.25">
      <c r="A42" s="485" t="s">
        <v>338</v>
      </c>
      <c r="B42" s="486" t="s">
        <v>125</v>
      </c>
      <c r="C42" s="487" t="s">
        <v>108</v>
      </c>
      <c r="D42" s="488">
        <v>2</v>
      </c>
      <c r="E42" s="452">
        <v>0</v>
      </c>
    </row>
    <row r="43" spans="1:6" ht="23.4" x14ac:dyDescent="0.4">
      <c r="A43" s="916" t="s">
        <v>339</v>
      </c>
      <c r="B43" s="917"/>
      <c r="C43" s="917"/>
      <c r="D43" s="650">
        <v>311</v>
      </c>
      <c r="E43" s="489">
        <v>30</v>
      </c>
      <c r="F43">
        <f>SUM(D44:D52)</f>
        <v>311</v>
      </c>
    </row>
    <row r="44" spans="1:6" x14ac:dyDescent="0.25">
      <c r="A44" s="490" t="s">
        <v>340</v>
      </c>
      <c r="B44" s="486" t="s">
        <v>237</v>
      </c>
      <c r="C44" s="441" t="s">
        <v>162</v>
      </c>
      <c r="D44" s="497">
        <v>40</v>
      </c>
      <c r="E44" s="491">
        <v>3</v>
      </c>
    </row>
    <row r="45" spans="1:6" x14ac:dyDescent="0.25">
      <c r="A45" s="655" t="s">
        <v>341</v>
      </c>
      <c r="B45" s="646" t="s">
        <v>239</v>
      </c>
      <c r="C45" s="724" t="s">
        <v>166</v>
      </c>
      <c r="D45" s="725">
        <v>57</v>
      </c>
      <c r="E45" s="457">
        <v>3</v>
      </c>
    </row>
    <row r="46" spans="1:6" x14ac:dyDescent="0.25">
      <c r="A46" s="665" t="s">
        <v>342</v>
      </c>
      <c r="B46" s="674" t="s">
        <v>343</v>
      </c>
      <c r="C46" s="492" t="s">
        <v>330</v>
      </c>
      <c r="D46" s="726">
        <v>40</v>
      </c>
      <c r="E46" s="467">
        <v>3</v>
      </c>
    </row>
    <row r="47" spans="1:6" ht="24" x14ac:dyDescent="0.25">
      <c r="A47" s="675" t="s">
        <v>344</v>
      </c>
      <c r="B47" s="676" t="s">
        <v>345</v>
      </c>
      <c r="C47" s="727" t="s">
        <v>172</v>
      </c>
      <c r="D47" s="728">
        <v>25</v>
      </c>
      <c r="E47" s="491">
        <v>2</v>
      </c>
    </row>
    <row r="48" spans="1:6" x14ac:dyDescent="0.25">
      <c r="A48" s="677" t="s">
        <v>346</v>
      </c>
      <c r="B48" s="678" t="s">
        <v>347</v>
      </c>
      <c r="C48" s="493" t="s">
        <v>337</v>
      </c>
      <c r="D48" s="585">
        <v>60</v>
      </c>
      <c r="E48" s="452">
        <v>4</v>
      </c>
    </row>
    <row r="49" spans="1:6" ht="24" x14ac:dyDescent="0.25">
      <c r="A49" s="679" t="s">
        <v>348</v>
      </c>
      <c r="B49" s="680" t="s">
        <v>218</v>
      </c>
      <c r="C49" s="703" t="s">
        <v>166</v>
      </c>
      <c r="D49" s="563">
        <v>72</v>
      </c>
      <c r="E49" s="582">
        <v>5</v>
      </c>
    </row>
    <row r="50" spans="1:6" x14ac:dyDescent="0.25">
      <c r="A50" s="586" t="s">
        <v>349</v>
      </c>
      <c r="B50" s="494" t="s">
        <v>350</v>
      </c>
      <c r="C50" s="495" t="s">
        <v>337</v>
      </c>
      <c r="D50" s="578">
        <v>15</v>
      </c>
      <c r="E50" s="582">
        <v>10</v>
      </c>
    </row>
    <row r="51" spans="1:6" x14ac:dyDescent="0.25">
      <c r="A51" s="453" t="s">
        <v>351</v>
      </c>
      <c r="B51" s="454" t="s">
        <v>119</v>
      </c>
      <c r="C51" s="496" t="s">
        <v>108</v>
      </c>
      <c r="D51" s="497">
        <v>2</v>
      </c>
      <c r="E51" s="498">
        <v>0</v>
      </c>
    </row>
    <row r="52" spans="1:6" ht="18" customHeight="1" x14ac:dyDescent="0.25">
      <c r="A52" s="499" t="s">
        <v>352</v>
      </c>
      <c r="B52" s="500" t="s">
        <v>54</v>
      </c>
      <c r="C52" s="501" t="s">
        <v>55</v>
      </c>
      <c r="D52" s="502">
        <v>0</v>
      </c>
      <c r="E52" s="503">
        <v>0</v>
      </c>
    </row>
    <row r="53" spans="1:6" ht="21" x14ac:dyDescent="0.4">
      <c r="A53" s="928" t="s">
        <v>282</v>
      </c>
      <c r="B53" s="929"/>
      <c r="C53" s="929"/>
      <c r="D53" s="653">
        <v>450</v>
      </c>
      <c r="E53" s="437">
        <v>60</v>
      </c>
    </row>
    <row r="54" spans="1:6" ht="23.4" x14ac:dyDescent="0.4">
      <c r="A54" s="930" t="s">
        <v>353</v>
      </c>
      <c r="B54" s="931"/>
      <c r="C54" s="931"/>
      <c r="D54" s="667">
        <v>269</v>
      </c>
      <c r="E54" s="478">
        <v>30</v>
      </c>
      <c r="F54">
        <f>SUM(D55:D60)</f>
        <v>269</v>
      </c>
    </row>
    <row r="55" spans="1:6" x14ac:dyDescent="0.25">
      <c r="A55" s="458" t="s">
        <v>354</v>
      </c>
      <c r="B55" s="587" t="s">
        <v>256</v>
      </c>
      <c r="C55" s="441" t="s">
        <v>162</v>
      </c>
      <c r="D55" s="539">
        <v>15</v>
      </c>
      <c r="E55" s="448">
        <v>2</v>
      </c>
      <c r="F55" t="s">
        <v>355</v>
      </c>
    </row>
    <row r="56" spans="1:6" x14ac:dyDescent="0.25">
      <c r="A56" s="453" t="s">
        <v>356</v>
      </c>
      <c r="B56" s="454" t="s">
        <v>258</v>
      </c>
      <c r="C56" s="441" t="s">
        <v>166</v>
      </c>
      <c r="D56" s="519">
        <v>53.25</v>
      </c>
      <c r="E56" s="491">
        <v>4</v>
      </c>
      <c r="F56" t="s">
        <v>355</v>
      </c>
    </row>
    <row r="57" spans="1:6" x14ac:dyDescent="0.25">
      <c r="A57" s="569" t="s">
        <v>357</v>
      </c>
      <c r="B57" s="588" t="s">
        <v>260</v>
      </c>
      <c r="C57" s="589" t="s">
        <v>169</v>
      </c>
      <c r="D57" s="529">
        <v>36</v>
      </c>
      <c r="E57" s="457">
        <v>3</v>
      </c>
      <c r="F57" t="s">
        <v>355</v>
      </c>
    </row>
    <row r="58" spans="1:6" x14ac:dyDescent="0.25">
      <c r="A58" s="445" t="s">
        <v>358</v>
      </c>
      <c r="B58" s="590" t="s">
        <v>262</v>
      </c>
      <c r="C58" s="591" t="s">
        <v>176</v>
      </c>
      <c r="D58" s="705">
        <v>90</v>
      </c>
      <c r="E58" s="491">
        <v>6</v>
      </c>
      <c r="F58" t="s">
        <v>355</v>
      </c>
    </row>
    <row r="59" spans="1:6" x14ac:dyDescent="0.25">
      <c r="A59" s="677" t="s">
        <v>359</v>
      </c>
      <c r="B59" s="678" t="s">
        <v>264</v>
      </c>
      <c r="C59" s="729" t="s">
        <v>166</v>
      </c>
      <c r="D59" s="702">
        <v>59.75</v>
      </c>
      <c r="E59" s="649">
        <v>5</v>
      </c>
      <c r="F59" t="s">
        <v>355</v>
      </c>
    </row>
    <row r="60" spans="1:6" x14ac:dyDescent="0.25">
      <c r="A60" s="505" t="s">
        <v>360</v>
      </c>
      <c r="B60" s="494" t="s">
        <v>361</v>
      </c>
      <c r="C60" s="441" t="s">
        <v>166</v>
      </c>
      <c r="D60" s="526">
        <v>15</v>
      </c>
      <c r="E60" s="452">
        <v>10</v>
      </c>
    </row>
    <row r="61" spans="1:6" ht="23.4" x14ac:dyDescent="0.4">
      <c r="A61" s="916" t="s">
        <v>362</v>
      </c>
      <c r="B61" s="917"/>
      <c r="C61" s="917"/>
      <c r="D61" s="561">
        <v>181</v>
      </c>
      <c r="E61" s="489">
        <v>30</v>
      </c>
      <c r="F61">
        <f>SUM(D62:D65)</f>
        <v>181</v>
      </c>
    </row>
    <row r="62" spans="1:6" x14ac:dyDescent="0.25">
      <c r="A62" s="453" t="s">
        <v>363</v>
      </c>
      <c r="B62" s="454" t="s">
        <v>272</v>
      </c>
      <c r="C62" s="496" t="s">
        <v>166</v>
      </c>
      <c r="D62" s="519">
        <v>80</v>
      </c>
      <c r="E62" s="491">
        <v>5</v>
      </c>
    </row>
    <row r="63" spans="1:6" x14ac:dyDescent="0.25">
      <c r="A63" s="677" t="s">
        <v>364</v>
      </c>
      <c r="B63" s="678" t="s">
        <v>274</v>
      </c>
      <c r="C63" s="729" t="s">
        <v>172</v>
      </c>
      <c r="D63" s="730">
        <v>64</v>
      </c>
      <c r="E63" s="687">
        <v>5</v>
      </c>
    </row>
    <row r="64" spans="1:6" x14ac:dyDescent="0.25">
      <c r="A64" s="504" t="s">
        <v>365</v>
      </c>
      <c r="B64" s="592" t="s">
        <v>366</v>
      </c>
      <c r="C64" s="593" t="s">
        <v>337</v>
      </c>
      <c r="D64" s="594">
        <v>35</v>
      </c>
      <c r="E64" s="595">
        <v>20</v>
      </c>
    </row>
    <row r="65" spans="1:5" x14ac:dyDescent="0.25">
      <c r="A65" s="505" t="s">
        <v>367</v>
      </c>
      <c r="B65" s="512" t="s">
        <v>280</v>
      </c>
      <c r="C65" s="441" t="s">
        <v>108</v>
      </c>
      <c r="D65" s="526">
        <v>2</v>
      </c>
      <c r="E65" s="527">
        <v>0</v>
      </c>
    </row>
    <row r="66" spans="1:5" ht="15.75" customHeight="1" x14ac:dyDescent="0.25">
      <c r="A66" s="499" t="s">
        <v>368</v>
      </c>
      <c r="B66" s="500" t="s">
        <v>54</v>
      </c>
      <c r="C66" s="540" t="s">
        <v>55</v>
      </c>
      <c r="D66" s="541">
        <v>0</v>
      </c>
      <c r="E66" s="503" t="s">
        <v>37</v>
      </c>
    </row>
  </sheetData>
  <mergeCells count="13">
    <mergeCell ref="A19:C19"/>
    <mergeCell ref="A1:C1"/>
    <mergeCell ref="D1:E1"/>
    <mergeCell ref="A3:C3"/>
    <mergeCell ref="A4:C4"/>
    <mergeCell ref="A10:E10"/>
    <mergeCell ref="A61:C61"/>
    <mergeCell ref="A26:E26"/>
    <mergeCell ref="A33:C33"/>
    <mergeCell ref="A34:C34"/>
    <mergeCell ref="A43:C43"/>
    <mergeCell ref="A53:C53"/>
    <mergeCell ref="A54:C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D8E4BC"/>
    <pageSetUpPr fitToPage="1"/>
  </sheetPr>
  <dimension ref="A1:F40"/>
  <sheetViews>
    <sheetView topLeftCell="A13" zoomScale="115" zoomScaleNormal="115" zoomScaleSheetLayoutView="70" workbookViewId="0">
      <selection activeCell="A25" sqref="A25:XFD25"/>
    </sheetView>
  </sheetViews>
  <sheetFormatPr baseColWidth="10" defaultColWidth="11.44140625" defaultRowHeight="14.4" x14ac:dyDescent="0.25"/>
  <cols>
    <col min="1" max="1" width="7.6640625" style="9" customWidth="1"/>
    <col min="2" max="2" width="53" style="9" customWidth="1"/>
    <col min="3" max="3" width="19.88671875" style="9" customWidth="1"/>
    <col min="4" max="4" width="10.44140625" style="18" customWidth="1"/>
    <col min="5" max="5" width="5.6640625" style="19" customWidth="1"/>
    <col min="6" max="16384" width="11.44140625" style="3"/>
  </cols>
  <sheetData>
    <row r="1" spans="1:6" ht="15" thickBot="1" x14ac:dyDescent="0.3">
      <c r="A1" s="882"/>
      <c r="B1" s="883"/>
      <c r="C1" s="884"/>
      <c r="D1" s="935"/>
      <c r="E1" s="936"/>
    </row>
    <row r="2" spans="1:6" ht="66" customHeight="1" thickBot="1" x14ac:dyDescent="0.3">
      <c r="A2" s="31" t="str">
        <f>'[1]A4 GPSE 2324'!$A$2</f>
        <v>TU Code</v>
      </c>
      <c r="B2" s="5" t="str">
        <f>'[1]A4 GPSE 2324'!$B$2</f>
        <v>Title of the Teaching Unit (TU)</v>
      </c>
      <c r="C2" s="8" t="str">
        <f>'[1]A4 GPSE 2324'!$F$2</f>
        <v>Supervisor</v>
      </c>
      <c r="D2" s="16" t="str">
        <f>'[1]A4 GPSE 2324'!$V$2</f>
        <v>Learning hours</v>
      </c>
      <c r="E2" s="7" t="s">
        <v>4</v>
      </c>
      <c r="F2" s="429"/>
    </row>
    <row r="3" spans="1:6" ht="21.6" thickBot="1" x14ac:dyDescent="0.3">
      <c r="A3" s="888" t="s">
        <v>800</v>
      </c>
      <c r="B3" s="889"/>
      <c r="C3" s="890"/>
      <c r="D3" s="83"/>
      <c r="E3" s="36"/>
    </row>
    <row r="4" spans="1:6" ht="21.6" thickBot="1" x14ac:dyDescent="0.3">
      <c r="A4" s="878" t="s">
        <v>801</v>
      </c>
      <c r="B4" s="879"/>
      <c r="C4" s="937"/>
      <c r="D4" s="142"/>
      <c r="E4" s="38"/>
      <c r="F4" s="399"/>
    </row>
    <row r="5" spans="1:6" s="52" customFormat="1" ht="15" customHeight="1" x14ac:dyDescent="0.25">
      <c r="A5" s="404" t="s">
        <v>371</v>
      </c>
      <c r="B5" s="405" t="str">
        <f>'[1]A4 GPSE 2324'!$B$5</f>
        <v>Engineer's tools and personal and professional project</v>
      </c>
      <c r="C5" s="597" t="s">
        <v>122</v>
      </c>
      <c r="D5" s="406">
        <v>32.5</v>
      </c>
      <c r="E5" s="407">
        <v>3</v>
      </c>
    </row>
    <row r="6" spans="1:6" s="52" customFormat="1" ht="15" customHeight="1" x14ac:dyDescent="0.25">
      <c r="A6" s="402" t="s">
        <v>372</v>
      </c>
      <c r="B6" s="403" t="str">
        <f>'[1]A4 GPSE 2324'!$B$9</f>
        <v>English and science</v>
      </c>
      <c r="C6" s="408" t="s">
        <v>36</v>
      </c>
      <c r="D6" s="53">
        <v>40</v>
      </c>
      <c r="E6" s="209">
        <v>3</v>
      </c>
    </row>
    <row r="7" spans="1:6" s="52" customFormat="1" ht="15" customHeight="1" x14ac:dyDescent="0.25">
      <c r="A7" s="765" t="s">
        <v>373</v>
      </c>
      <c r="B7" s="766" t="str">
        <f>'[1]A4 GPSE 2324'!$B$14</f>
        <v>Microcontrollers</v>
      </c>
      <c r="C7" s="174" t="s">
        <v>374</v>
      </c>
      <c r="D7" s="158">
        <v>100</v>
      </c>
      <c r="E7" s="767">
        <v>8</v>
      </c>
    </row>
    <row r="8" spans="1:6" s="52" customFormat="1" ht="15" customHeight="1" x14ac:dyDescent="0.25">
      <c r="A8" s="765" t="s">
        <v>375</v>
      </c>
      <c r="B8" s="766" t="str">
        <f>'[1]A4 GPSE 2324'!$B$18</f>
        <v>Micro-nanotechnologies</v>
      </c>
      <c r="C8" s="174" t="s">
        <v>376</v>
      </c>
      <c r="D8" s="158">
        <v>100</v>
      </c>
      <c r="E8" s="767">
        <v>8</v>
      </c>
    </row>
    <row r="9" spans="1:6" s="52" customFormat="1" ht="15" customHeight="1" x14ac:dyDescent="0.25">
      <c r="A9" s="765" t="s">
        <v>377</v>
      </c>
      <c r="B9" s="766" t="str">
        <f>'[1]A4 GPSE 2324'!$B$24</f>
        <v>Environmental issues and technological innovations</v>
      </c>
      <c r="C9" s="174" t="s">
        <v>376</v>
      </c>
      <c r="D9" s="158">
        <v>10</v>
      </c>
      <c r="E9" s="767">
        <v>2</v>
      </c>
    </row>
    <row r="10" spans="1:6" s="52" customFormat="1" ht="15" customHeight="1" thickBot="1" x14ac:dyDescent="0.3">
      <c r="A10" s="765" t="s">
        <v>378</v>
      </c>
      <c r="B10" s="766" t="str">
        <f>'[1]A4 GPSE 2324'!$B$25</f>
        <v>Engineering project - stage I</v>
      </c>
      <c r="C10" s="174" t="s">
        <v>374</v>
      </c>
      <c r="D10" s="158">
        <v>55</v>
      </c>
      <c r="E10" s="767">
        <v>6</v>
      </c>
    </row>
    <row r="11" spans="1:6" ht="21.6" thickBot="1" x14ac:dyDescent="0.3">
      <c r="A11" s="878" t="s">
        <v>802</v>
      </c>
      <c r="B11" s="879"/>
      <c r="C11" s="937"/>
      <c r="D11" s="37"/>
      <c r="E11" s="41"/>
      <c r="F11" s="399"/>
    </row>
    <row r="12" spans="1:6" s="52" customFormat="1" ht="15" customHeight="1" x14ac:dyDescent="0.25">
      <c r="A12" s="137" t="s">
        <v>379</v>
      </c>
      <c r="B12" s="196" t="str">
        <f>'[1]A4 GPSE 2324'!$B$31</f>
        <v>Business English</v>
      </c>
      <c r="C12" s="396" t="s">
        <v>60</v>
      </c>
      <c r="D12" s="164">
        <v>40</v>
      </c>
      <c r="E12" s="165">
        <v>4</v>
      </c>
    </row>
    <row r="13" spans="1:6" s="52" customFormat="1" ht="15" customHeight="1" x14ac:dyDescent="0.25">
      <c r="A13" s="768" t="s">
        <v>380</v>
      </c>
      <c r="B13" s="769" t="str">
        <f>'[1]A4 GPSE 2324'!$B$35</f>
        <v>Internet of things</v>
      </c>
      <c r="C13" s="769" t="s">
        <v>374</v>
      </c>
      <c r="D13" s="53">
        <v>80</v>
      </c>
      <c r="E13" s="770">
        <v>6</v>
      </c>
    </row>
    <row r="14" spans="1:6" s="52" customFormat="1" ht="15" customHeight="1" x14ac:dyDescent="0.25">
      <c r="A14" s="771" t="s">
        <v>381</v>
      </c>
      <c r="B14" s="772" t="str">
        <f>'[1]A4 GPSE 2324'!$B$36</f>
        <v>Laser - optronics - spectroscopy</v>
      </c>
      <c r="C14" s="772" t="s">
        <v>382</v>
      </c>
      <c r="D14" s="773">
        <v>80</v>
      </c>
      <c r="E14" s="774">
        <v>6</v>
      </c>
    </row>
    <row r="15" spans="1:6" s="52" customFormat="1" ht="15" customHeight="1" x14ac:dyDescent="0.25">
      <c r="A15" s="765" t="s">
        <v>383</v>
      </c>
      <c r="B15" s="766" t="str">
        <f>'[1]A4 GPSE 2324'!$B$39</f>
        <v>Engineering project - stage II</v>
      </c>
      <c r="C15" s="766" t="s">
        <v>376</v>
      </c>
      <c r="D15" s="72">
        <v>25</v>
      </c>
      <c r="E15" s="775">
        <v>5</v>
      </c>
    </row>
    <row r="16" spans="1:6" s="52" customFormat="1" ht="15" customHeight="1" thickBot="1" x14ac:dyDescent="0.3">
      <c r="A16" s="139" t="s">
        <v>384</v>
      </c>
      <c r="B16" s="195" t="str">
        <f>'[1]A4 GPSE 2324'!$B$43</f>
        <v>Professionnal experience</v>
      </c>
      <c r="C16" s="397" t="s">
        <v>376</v>
      </c>
      <c r="D16" s="173">
        <v>0</v>
      </c>
      <c r="E16" s="204">
        <v>7</v>
      </c>
    </row>
    <row r="17" spans="1:6" ht="21.6" thickBot="1" x14ac:dyDescent="0.3">
      <c r="A17" s="888" t="s">
        <v>800</v>
      </c>
      <c r="B17" s="889"/>
      <c r="C17" s="889"/>
      <c r="D17" s="83"/>
      <c r="E17" s="36"/>
    </row>
    <row r="18" spans="1:6" ht="21.6" thickBot="1" x14ac:dyDescent="0.3">
      <c r="A18" s="938" t="s">
        <v>803</v>
      </c>
      <c r="B18" s="939"/>
      <c r="C18" s="939"/>
      <c r="D18" s="624"/>
      <c r="E18" s="625"/>
      <c r="F18" s="551"/>
    </row>
    <row r="19" spans="1:6" s="60" customFormat="1" ht="15" customHeight="1" x14ac:dyDescent="0.2">
      <c r="A19" s="169" t="s">
        <v>385</v>
      </c>
      <c r="B19" s="330" t="str">
        <f>'[1]A5 GPSE 2324'!$B$7</f>
        <v>Intercultural communication</v>
      </c>
      <c r="C19" s="743" t="s">
        <v>115</v>
      </c>
      <c r="D19" s="176">
        <v>22.5</v>
      </c>
      <c r="E19" s="168">
        <v>2</v>
      </c>
    </row>
    <row r="20" spans="1:6" s="60" customFormat="1" ht="15" customHeight="1" x14ac:dyDescent="0.2">
      <c r="A20" s="169" t="s">
        <v>386</v>
      </c>
      <c r="B20" s="170" t="str">
        <f>'[1]A5 GPSE 2324'!$B$8</f>
        <v>Intercultural communication start up project</v>
      </c>
      <c r="C20" s="743" t="s">
        <v>115</v>
      </c>
      <c r="D20" s="171">
        <v>10</v>
      </c>
      <c r="E20" s="172">
        <v>2</v>
      </c>
    </row>
    <row r="21" spans="1:6" s="52" customFormat="1" ht="15" customHeight="1" x14ac:dyDescent="0.25">
      <c r="A21" s="776" t="s">
        <v>387</v>
      </c>
      <c r="B21" s="177" t="str">
        <f>'[1]A5 GPSE 2324'!$B$13</f>
        <v>Computer vision and lighting</v>
      </c>
      <c r="C21" s="777" t="s">
        <v>370</v>
      </c>
      <c r="D21" s="72">
        <v>56.25</v>
      </c>
      <c r="E21" s="82">
        <v>7</v>
      </c>
    </row>
    <row r="22" spans="1:6" s="52" customFormat="1" ht="15" customHeight="1" x14ac:dyDescent="0.25">
      <c r="A22" s="776" t="s">
        <v>388</v>
      </c>
      <c r="B22" s="766" t="str">
        <f>'[1]A5 GPSE 2324'!$B$14</f>
        <v>Specialisation in photonics, plasma or embedded systems I</v>
      </c>
      <c r="C22" s="174" t="s">
        <v>68</v>
      </c>
      <c r="D22" s="72">
        <v>95</v>
      </c>
      <c r="E22" s="82">
        <v>12</v>
      </c>
    </row>
    <row r="23" spans="1:6" s="52" customFormat="1" ht="15" customHeight="1" thickBot="1" x14ac:dyDescent="0.3">
      <c r="A23" s="776" t="s">
        <v>389</v>
      </c>
      <c r="B23" s="766" t="str">
        <f>ICM!B24</f>
        <v>Engineer project - Phase 1</v>
      </c>
      <c r="C23" s="777" t="s">
        <v>390</v>
      </c>
      <c r="D23" s="72">
        <v>100</v>
      </c>
      <c r="E23" s="82">
        <v>9</v>
      </c>
    </row>
    <row r="24" spans="1:6" ht="21.6" thickBot="1" x14ac:dyDescent="0.3">
      <c r="A24" s="938" t="s">
        <v>804</v>
      </c>
      <c r="B24" s="939"/>
      <c r="C24" s="939"/>
      <c r="D24" s="625"/>
      <c r="E24" s="625"/>
      <c r="F24" s="551"/>
    </row>
    <row r="25" spans="1:6" s="52" customFormat="1" ht="15" customHeight="1" x14ac:dyDescent="0.25">
      <c r="A25" s="780" t="s">
        <v>391</v>
      </c>
      <c r="B25" s="781" t="str">
        <f>ICM!B26</f>
        <v>Engineer project - Phase 2</v>
      </c>
      <c r="C25" s="782" t="s">
        <v>390</v>
      </c>
      <c r="D25" s="778">
        <v>70</v>
      </c>
      <c r="E25" s="779">
        <v>3</v>
      </c>
    </row>
    <row r="26" spans="1:6" s="52" customFormat="1" ht="15" customHeight="1" x14ac:dyDescent="0.25">
      <c r="A26" s="776" t="s">
        <v>392</v>
      </c>
      <c r="B26" s="766" t="str">
        <f>'[1]A5 GPSE 2324'!$B$23</f>
        <v>Specialisation in photonics, plasma or embedded systems II</v>
      </c>
      <c r="C26" s="174" t="s">
        <v>370</v>
      </c>
      <c r="D26" s="72">
        <v>38.75</v>
      </c>
      <c r="E26" s="82">
        <v>5</v>
      </c>
      <c r="F26" s="615"/>
    </row>
    <row r="27" spans="1:6" s="52" customFormat="1" ht="15" customHeight="1" x14ac:dyDescent="0.25">
      <c r="A27" s="161" t="s">
        <v>393</v>
      </c>
      <c r="B27" s="160" t="str">
        <f>ICM!B33</f>
        <v>Professional engineering experience (student status)</v>
      </c>
      <c r="C27" s="596" t="s">
        <v>370</v>
      </c>
      <c r="D27" s="72">
        <v>0</v>
      </c>
      <c r="E27" s="82">
        <v>20</v>
      </c>
    </row>
    <row r="37" spans="2:5" ht="13.8" x14ac:dyDescent="0.25">
      <c r="B37" s="13"/>
      <c r="C37" s="13"/>
      <c r="D37" s="3"/>
      <c r="E37" s="3"/>
    </row>
    <row r="38" spans="2:5" ht="13.8" x14ac:dyDescent="0.25">
      <c r="B38" s="13"/>
      <c r="C38" s="13"/>
      <c r="D38" s="3"/>
      <c r="E38" s="3"/>
    </row>
    <row r="39" spans="2:5" ht="21" x14ac:dyDescent="0.25">
      <c r="B39" s="70"/>
      <c r="C39" s="13"/>
      <c r="D39" s="3"/>
      <c r="E39" s="3"/>
    </row>
    <row r="40" spans="2:5" ht="13.8" x14ac:dyDescent="0.25">
      <c r="B40" s="13"/>
      <c r="C40" s="13"/>
      <c r="D40" s="3"/>
      <c r="E40" s="3"/>
    </row>
  </sheetData>
  <mergeCells count="8">
    <mergeCell ref="A18:C18"/>
    <mergeCell ref="A17:C17"/>
    <mergeCell ref="A24:C24"/>
    <mergeCell ref="A1:C1"/>
    <mergeCell ref="D1:E1"/>
    <mergeCell ref="A3:C3"/>
    <mergeCell ref="A11:C11"/>
    <mergeCell ref="A4:C4"/>
  </mergeCells>
  <printOptions horizontalCentered="1" verticalCentered="1"/>
  <pageMargins left="3.937007874015748E-2" right="3.937007874015748E-2" top="1.1811023622047245" bottom="1.1811023622047245" header="0.19685039370078741" footer="0.19685039370078741"/>
  <pageSetup paperSize="9" scale="76" fitToHeight="0" orientation="landscape" r:id="rId1"/>
  <headerFooter>
    <oddHeader>&amp;L&amp;14&amp;G&amp;R&amp;8Rédacteur : Régine Weber-Rozenbaum, Directrice des formations
Vérifié par : Directeur de la formation
Approuvé  par : Conseil  de Polytech 
Version : 2020-2021
dernière modification : 19/06/2020</oddHeader>
    <oddFooter>&amp;L&amp;G&amp;R&amp;14&amp;A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4" tint="0.39997558519241921"/>
    <pageSetUpPr fitToPage="1"/>
  </sheetPr>
  <dimension ref="A1:K33"/>
  <sheetViews>
    <sheetView topLeftCell="A8" zoomScaleNormal="100" zoomScaleSheetLayoutView="100" workbookViewId="0">
      <selection activeCell="A26" sqref="A26:XFD26"/>
    </sheetView>
  </sheetViews>
  <sheetFormatPr baseColWidth="10" defaultColWidth="11.44140625" defaultRowHeight="13.8" x14ac:dyDescent="0.25"/>
  <cols>
    <col min="1" max="1" width="7.6640625" style="4" customWidth="1"/>
    <col min="2" max="2" width="53" style="33" customWidth="1"/>
    <col min="3" max="3" width="19.88671875" style="4" customWidth="1"/>
    <col min="4" max="4" width="10" style="20" customWidth="1"/>
    <col min="5" max="5" width="5.6640625" style="21" bestFit="1" customWidth="1"/>
    <col min="6" max="6" width="26.33203125" style="3" customWidth="1"/>
    <col min="7" max="16384" width="11.44140625" style="3"/>
  </cols>
  <sheetData>
    <row r="1" spans="1:11" ht="15" thickBot="1" x14ac:dyDescent="0.3">
      <c r="A1" s="882"/>
      <c r="B1" s="940"/>
      <c r="C1" s="884"/>
      <c r="D1" s="935"/>
      <c r="E1" s="936"/>
    </row>
    <row r="2" spans="1:11" ht="67.5" customHeight="1" thickBot="1" x14ac:dyDescent="0.3">
      <c r="A2" s="31" t="str">
        <f>'[1]A5 ICM'!$A$2</f>
        <v>TU Code</v>
      </c>
      <c r="B2" s="141" t="s">
        <v>1</v>
      </c>
      <c r="C2" s="8" t="str">
        <f>'[1]A5 ICM'!$F$2</f>
        <v>Supervisor</v>
      </c>
      <c r="D2" s="47" t="s">
        <v>3</v>
      </c>
      <c r="E2" s="7" t="s">
        <v>4</v>
      </c>
      <c r="F2" s="429"/>
    </row>
    <row r="3" spans="1:11" ht="67.5" customHeight="1" thickBot="1" x14ac:dyDescent="0.3">
      <c r="A3" s="849"/>
      <c r="B3" s="789" t="s">
        <v>809</v>
      </c>
      <c r="C3" s="850"/>
      <c r="D3" s="16"/>
      <c r="E3" s="7"/>
      <c r="F3" s="429"/>
    </row>
    <row r="4" spans="1:11" s="2" customFormat="1" ht="21.6" thickBot="1" x14ac:dyDescent="0.3">
      <c r="A4" s="888" t="str">
        <f>'[1]A5 ICM'!$B$2</f>
        <v>Title of the Teaching Unit (TU)</v>
      </c>
      <c r="B4" s="889"/>
      <c r="C4" s="889"/>
      <c r="D4" s="216"/>
      <c r="E4" s="146"/>
    </row>
    <row r="5" spans="1:11" s="2" customFormat="1" ht="21" x14ac:dyDescent="0.3">
      <c r="A5" s="950" t="s">
        <v>807</v>
      </c>
      <c r="B5" s="951"/>
      <c r="C5" s="951"/>
      <c r="D5" s="211"/>
      <c r="E5" s="207"/>
      <c r="F5" s="551"/>
      <c r="G5" s="431"/>
      <c r="H5" s="552"/>
    </row>
    <row r="6" spans="1:11" s="60" customFormat="1" ht="15" customHeight="1" x14ac:dyDescent="0.2">
      <c r="A6" s="169" t="s">
        <v>401</v>
      </c>
      <c r="B6" s="330" t="s">
        <v>134</v>
      </c>
      <c r="C6" s="743" t="s">
        <v>115</v>
      </c>
      <c r="D6" s="363">
        <v>22.5</v>
      </c>
      <c r="E6" s="364">
        <v>2</v>
      </c>
    </row>
    <row r="7" spans="1:11" s="60" customFormat="1" ht="15" customHeight="1" x14ac:dyDescent="0.2">
      <c r="A7" s="348" t="s">
        <v>402</v>
      </c>
      <c r="B7" s="349" t="s">
        <v>137</v>
      </c>
      <c r="C7" s="761" t="s">
        <v>115</v>
      </c>
      <c r="D7" s="71">
        <v>10</v>
      </c>
      <c r="E7" s="409">
        <v>2</v>
      </c>
    </row>
    <row r="8" spans="1:11" ht="12" customHeight="1" x14ac:dyDescent="0.25">
      <c r="A8" s="941" t="str">
        <f>A27</f>
        <v>Structural Materials courses (MS)</v>
      </c>
      <c r="B8" s="942"/>
      <c r="C8" s="942"/>
      <c r="D8" s="942"/>
      <c r="E8" s="943"/>
    </row>
    <row r="9" spans="1:11" s="60" customFormat="1" ht="15" customHeight="1" x14ac:dyDescent="0.25">
      <c r="A9" s="851" t="s">
        <v>403</v>
      </c>
      <c r="B9" s="852" t="str">
        <f>'[1]A5 ICM'!$B$17</f>
        <v>Metallic materials</v>
      </c>
      <c r="C9" s="853" t="s">
        <v>404</v>
      </c>
      <c r="D9" s="854">
        <v>70</v>
      </c>
      <c r="E9" s="855">
        <v>6</v>
      </c>
      <c r="H9" s="731"/>
      <c r="I9" s="731"/>
      <c r="J9" s="731"/>
      <c r="K9" s="731"/>
    </row>
    <row r="10" spans="1:11" s="60" customFormat="1" ht="15" customHeight="1" x14ac:dyDescent="0.25">
      <c r="A10" s="851" t="s">
        <v>405</v>
      </c>
      <c r="B10" s="852" t="str">
        <f>'[1]A5 ICM'!$B$18</f>
        <v>Glasses and high temperature simulation</v>
      </c>
      <c r="C10" s="853" t="s">
        <v>45</v>
      </c>
      <c r="D10" s="854">
        <v>70</v>
      </c>
      <c r="E10" s="855">
        <v>6</v>
      </c>
      <c r="H10" s="731"/>
      <c r="I10" s="731"/>
      <c r="J10" s="731"/>
      <c r="K10" s="731"/>
    </row>
    <row r="11" spans="1:11" s="60" customFormat="1" ht="12" x14ac:dyDescent="0.25">
      <c r="A11" s="851" t="s">
        <v>406</v>
      </c>
      <c r="B11" s="856" t="str">
        <f>'[1]A5 ICM'!$B$19</f>
        <v>Thematic scientific conferences</v>
      </c>
      <c r="C11" s="853" t="s">
        <v>404</v>
      </c>
      <c r="D11" s="854">
        <v>20</v>
      </c>
      <c r="E11" s="855">
        <v>1</v>
      </c>
      <c r="H11" s="731"/>
      <c r="I11" s="731"/>
      <c r="J11" s="731"/>
      <c r="K11" s="731"/>
    </row>
    <row r="12" spans="1:11" s="60" customFormat="1" ht="15" customHeight="1" x14ac:dyDescent="0.25">
      <c r="A12" s="857" t="s">
        <v>407</v>
      </c>
      <c r="B12" s="858" t="str">
        <f>'[1]A5 ICM'!$B$20</f>
        <v>Advaced materials, couplings and processes</v>
      </c>
      <c r="C12" s="859" t="s">
        <v>399</v>
      </c>
      <c r="D12" s="860">
        <v>50</v>
      </c>
      <c r="E12" s="861">
        <v>6</v>
      </c>
      <c r="H12" s="731"/>
      <c r="I12" s="731"/>
      <c r="J12" s="731"/>
      <c r="K12" s="731"/>
    </row>
    <row r="13" spans="1:11" ht="12" customHeight="1" x14ac:dyDescent="0.25">
      <c r="A13" s="944" t="str">
        <f>A29</f>
        <v>Eco-design of mechatronic systems courses (EcoSyM)</v>
      </c>
      <c r="B13" s="945"/>
      <c r="C13" s="945"/>
      <c r="D13" s="945"/>
      <c r="E13" s="946"/>
    </row>
    <row r="14" spans="1:11" s="60" customFormat="1" ht="15" customHeight="1" x14ac:dyDescent="0.2">
      <c r="A14" s="862" t="s">
        <v>408</v>
      </c>
      <c r="B14" s="863" t="str">
        <f>'[1]A5 ICM'!$B$26</f>
        <v>Mechatronic systems</v>
      </c>
      <c r="C14" s="864" t="s">
        <v>398</v>
      </c>
      <c r="D14" s="865">
        <v>65</v>
      </c>
      <c r="E14" s="866">
        <v>6</v>
      </c>
    </row>
    <row r="15" spans="1:11" s="60" customFormat="1" ht="15" customHeight="1" x14ac:dyDescent="0.2">
      <c r="A15" s="867" t="s">
        <v>409</v>
      </c>
      <c r="B15" s="868" t="str">
        <f>'[1]A5 ICM'!$B$29</f>
        <v>Analysis and design of mechanical systems</v>
      </c>
      <c r="C15" s="869" t="s">
        <v>410</v>
      </c>
      <c r="D15" s="870">
        <v>55</v>
      </c>
      <c r="E15" s="871">
        <v>5</v>
      </c>
    </row>
    <row r="16" spans="1:11" s="60" customFormat="1" ht="15" customHeight="1" x14ac:dyDescent="0.2">
      <c r="A16" s="867" t="s">
        <v>411</v>
      </c>
      <c r="B16" s="872" t="str">
        <f>'[1]A5 ICM'!$B$30</f>
        <v>Thematic scientific conferences</v>
      </c>
      <c r="C16" s="869" t="s">
        <v>404</v>
      </c>
      <c r="D16" s="870">
        <v>10</v>
      </c>
      <c r="E16" s="873">
        <v>1</v>
      </c>
    </row>
    <row r="17" spans="1:6" s="60" customFormat="1" ht="15" customHeight="1" x14ac:dyDescent="0.2">
      <c r="A17" s="867" t="s">
        <v>412</v>
      </c>
      <c r="B17" s="872" t="str">
        <f>'[1]A5 ICM'!$B$31</f>
        <v>Automatic control and robotics</v>
      </c>
      <c r="C17" s="869" t="s">
        <v>413</v>
      </c>
      <c r="D17" s="870">
        <v>80</v>
      </c>
      <c r="E17" s="871">
        <v>7</v>
      </c>
    </row>
    <row r="18" spans="1:6" s="2" customFormat="1" ht="12.75" customHeight="1" x14ac:dyDescent="0.25">
      <c r="A18" s="947" t="str">
        <f>A31</f>
        <v>Multiphysics Modelling and Simulation courses (MSP)</v>
      </c>
      <c r="B18" s="948"/>
      <c r="C18" s="948"/>
      <c r="D18" s="948"/>
      <c r="E18" s="949"/>
    </row>
    <row r="19" spans="1:6" s="60" customFormat="1" ht="15" customHeight="1" x14ac:dyDescent="0.2">
      <c r="A19" s="365" t="s">
        <v>414</v>
      </c>
      <c r="B19" s="366" t="str">
        <f>'[1]A5 ICM'!$B$34</f>
        <v>Nonlinear mechanics</v>
      </c>
      <c r="C19" s="367" t="s">
        <v>395</v>
      </c>
      <c r="D19" s="874">
        <v>70</v>
      </c>
      <c r="E19" s="875">
        <v>6</v>
      </c>
    </row>
    <row r="20" spans="1:6" s="60" customFormat="1" ht="15" customHeight="1" x14ac:dyDescent="0.2">
      <c r="A20" s="365" t="s">
        <v>415</v>
      </c>
      <c r="B20" s="366" t="str">
        <f>'[1]A5 ICM'!$B$37</f>
        <v>Composites and processes</v>
      </c>
      <c r="C20" s="367" t="s">
        <v>396</v>
      </c>
      <c r="D20" s="874">
        <v>40</v>
      </c>
      <c r="E20" s="875">
        <v>4</v>
      </c>
    </row>
    <row r="21" spans="1:6" s="60" customFormat="1" ht="15" customHeight="1" x14ac:dyDescent="0.2">
      <c r="A21" s="365" t="s">
        <v>416</v>
      </c>
      <c r="B21" s="366" t="str">
        <f>'[1]A5 ICM'!$B$40</f>
        <v>Multiphysics couplings</v>
      </c>
      <c r="C21" s="367" t="s">
        <v>397</v>
      </c>
      <c r="D21" s="874">
        <v>40</v>
      </c>
      <c r="E21" s="875">
        <v>4</v>
      </c>
    </row>
    <row r="22" spans="1:6" s="60" customFormat="1" ht="15" customHeight="1" x14ac:dyDescent="0.2">
      <c r="A22" s="345" t="s">
        <v>417</v>
      </c>
      <c r="B22" s="346" t="str">
        <f>'[1]A5 ICM'!$B$43</f>
        <v>Thematic scientifique conferences</v>
      </c>
      <c r="C22" s="347" t="s">
        <v>395</v>
      </c>
      <c r="D22" s="876">
        <v>10</v>
      </c>
      <c r="E22" s="877">
        <v>1</v>
      </c>
    </row>
    <row r="23" spans="1:6" s="60" customFormat="1" ht="15" customHeight="1" x14ac:dyDescent="0.2">
      <c r="A23" s="345" t="s">
        <v>418</v>
      </c>
      <c r="B23" s="346" t="str">
        <f>'[1]A5 ICM'!$B$44</f>
        <v>Numerical simulation</v>
      </c>
      <c r="C23" s="367" t="s">
        <v>397</v>
      </c>
      <c r="D23" s="876">
        <v>50</v>
      </c>
      <c r="E23" s="877">
        <v>4</v>
      </c>
    </row>
    <row r="24" spans="1:6" s="52" customFormat="1" ht="15" customHeight="1" thickBot="1" x14ac:dyDescent="0.3">
      <c r="A24" s="1006" t="s">
        <v>419</v>
      </c>
      <c r="B24" s="762" t="str">
        <f>TEAM!B28</f>
        <v>Engineer project - Phase 1</v>
      </c>
      <c r="C24" s="347" t="s">
        <v>24</v>
      </c>
      <c r="D24" s="750">
        <v>100</v>
      </c>
      <c r="E24" s="751">
        <v>9</v>
      </c>
      <c r="F24" s="629"/>
    </row>
    <row r="25" spans="1:6" s="2" customFormat="1" ht="21.6" thickBot="1" x14ac:dyDescent="0.3">
      <c r="A25" s="885" t="s">
        <v>808</v>
      </c>
      <c r="B25" s="886"/>
      <c r="C25" s="886"/>
      <c r="D25" s="44"/>
      <c r="E25" s="44"/>
    </row>
    <row r="26" spans="1:6" ht="13.2" x14ac:dyDescent="0.25">
      <c r="A26" s="762" t="s">
        <v>420</v>
      </c>
      <c r="B26" s="764" t="str">
        <f>TEAM!B30</f>
        <v>Engineer project - Phase 2</v>
      </c>
      <c r="C26" s="763" t="s">
        <v>24</v>
      </c>
      <c r="D26" s="750">
        <v>70</v>
      </c>
      <c r="E26" s="751">
        <v>3</v>
      </c>
      <c r="F26" s="629"/>
    </row>
    <row r="27" spans="1:6" ht="13.2" x14ac:dyDescent="0.25">
      <c r="A27" s="941" t="s">
        <v>789</v>
      </c>
      <c r="B27" s="942"/>
      <c r="C27" s="942"/>
      <c r="D27" s="942"/>
      <c r="E27" s="943"/>
    </row>
    <row r="28" spans="1:6" s="622" customFormat="1" ht="13.2" x14ac:dyDescent="0.25">
      <c r="A28" s="851" t="s">
        <v>421</v>
      </c>
      <c r="B28" s="852" t="str">
        <f>'[1]A5 ICM'!$B$23</f>
        <v>Ceramics</v>
      </c>
      <c r="C28" s="853" t="s">
        <v>404</v>
      </c>
      <c r="D28" s="854">
        <v>65</v>
      </c>
      <c r="E28" s="855">
        <v>5</v>
      </c>
      <c r="F28" s="631"/>
    </row>
    <row r="29" spans="1:6" ht="13.2" x14ac:dyDescent="0.25">
      <c r="A29" s="944" t="s">
        <v>790</v>
      </c>
      <c r="B29" s="945"/>
      <c r="C29" s="945"/>
      <c r="D29" s="945"/>
      <c r="E29" s="946"/>
    </row>
    <row r="30" spans="1:6" thickBot="1" x14ac:dyDescent="0.3">
      <c r="A30" s="867" t="s">
        <v>422</v>
      </c>
      <c r="B30" s="872" t="str">
        <f>'[1]A5 ICM'!$B$32</f>
        <v>Transversal projects</v>
      </c>
      <c r="C30" s="869" t="s">
        <v>400</v>
      </c>
      <c r="D30" s="870">
        <v>65</v>
      </c>
      <c r="E30" s="871">
        <v>5</v>
      </c>
    </row>
    <row r="31" spans="1:6" ht="13.2" x14ac:dyDescent="0.25">
      <c r="A31" s="947" t="s">
        <v>791</v>
      </c>
      <c r="B31" s="948"/>
      <c r="C31" s="948"/>
      <c r="D31" s="948"/>
      <c r="E31" s="949"/>
    </row>
    <row r="32" spans="1:6" ht="13.2" x14ac:dyDescent="0.25">
      <c r="A32" s="345" t="s">
        <v>423</v>
      </c>
      <c r="B32" s="346" t="str">
        <f>'[1]A5 ICM'!$B$45</f>
        <v>Industrial applications</v>
      </c>
      <c r="C32" s="347" t="s">
        <v>24</v>
      </c>
      <c r="D32" s="876">
        <v>65</v>
      </c>
      <c r="E32" s="877">
        <v>5</v>
      </c>
    </row>
    <row r="33" spans="1:5" s="60" customFormat="1" ht="15.75" customHeight="1" x14ac:dyDescent="0.2">
      <c r="A33" s="203" t="s">
        <v>424</v>
      </c>
      <c r="B33" s="190" t="str">
        <f>TEAM!B34</f>
        <v>Professional engineering experience (student status)</v>
      </c>
      <c r="C33" s="166" t="s">
        <v>397</v>
      </c>
      <c r="D33" s="86">
        <v>0</v>
      </c>
      <c r="E33" s="321">
        <v>20</v>
      </c>
    </row>
  </sheetData>
  <mergeCells count="11">
    <mergeCell ref="A18:E18"/>
    <mergeCell ref="A5:C5"/>
    <mergeCell ref="A27:E27"/>
    <mergeCell ref="A29:E29"/>
    <mergeCell ref="A31:E31"/>
    <mergeCell ref="A25:C25"/>
    <mergeCell ref="A4:C4"/>
    <mergeCell ref="A1:C1"/>
    <mergeCell ref="D1:E1"/>
    <mergeCell ref="A8:E8"/>
    <mergeCell ref="A13:E13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74" fitToHeight="0" orientation="landscape" r:id="rId1"/>
  <headerFooter>
    <oddHeader>&amp;L&amp;14&amp;G&amp;R&amp;8Rédacteur : Régine Weber-Rozenbaum, Directrice des formations
Vérifié par : Directrice de la formation
Approuvé  par : Conseil  de Polytech 
Version : 2020-2021
dernière modification : 19/06/2020</oddHeader>
    <oddFooter>&amp;L&amp;G&amp;R&amp;14&amp;A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theme="8" tint="0.39997558519241921"/>
    <pageSetUpPr fitToPage="1"/>
  </sheetPr>
  <dimension ref="A1:G39"/>
  <sheetViews>
    <sheetView topLeftCell="A16" zoomScaleNormal="100" zoomScaleSheetLayoutView="100" workbookViewId="0">
      <selection activeCell="A30" sqref="A30:XFD30"/>
    </sheetView>
  </sheetViews>
  <sheetFormatPr baseColWidth="10" defaultColWidth="11.44140625" defaultRowHeight="13.8" x14ac:dyDescent="0.25"/>
  <cols>
    <col min="1" max="1" width="7.6640625" style="799" customWidth="1"/>
    <col min="2" max="2" width="53" style="33" customWidth="1"/>
    <col min="3" max="3" width="19.88671875" style="4" customWidth="1"/>
    <col min="4" max="4" width="10" style="20" customWidth="1"/>
    <col min="5" max="5" width="5.6640625" style="21" bestFit="1" customWidth="1"/>
    <col min="6" max="11" width="11.44140625" style="3" customWidth="1"/>
    <col min="12" max="16384" width="11.44140625" style="3"/>
  </cols>
  <sheetData>
    <row r="1" spans="1:7" ht="15" thickBot="1" x14ac:dyDescent="0.3">
      <c r="A1" s="882"/>
      <c r="B1" s="940"/>
      <c r="C1" s="884"/>
      <c r="D1" s="935"/>
      <c r="E1" s="936"/>
    </row>
    <row r="2" spans="1:7" ht="67.5" customHeight="1" thickBot="1" x14ac:dyDescent="0.3">
      <c r="A2" s="790" t="str">
        <f>'[1]A4 TEAM'!$A$2</f>
        <v>TU Code</v>
      </c>
      <c r="B2" s="141" t="str">
        <f>'[1]A4 TEAM'!$B$2</f>
        <v>Title of the Teaching Unit (TU)</v>
      </c>
      <c r="C2" s="8" t="str">
        <f>'[1]A4 TEAM'!$F$2</f>
        <v>Supervisor</v>
      </c>
      <c r="D2" s="47" t="str">
        <f>'[1]A4 TEAM'!$V$2</f>
        <v>Learning hours</v>
      </c>
      <c r="E2" s="7" t="s">
        <v>4</v>
      </c>
      <c r="F2" s="429"/>
      <c r="G2" s="429"/>
    </row>
    <row r="3" spans="1:7" ht="18.600000000000001" thickBot="1" x14ac:dyDescent="0.3">
      <c r="A3" s="958" t="s">
        <v>796</v>
      </c>
      <c r="B3" s="959"/>
      <c r="C3" s="959"/>
      <c r="D3" s="35"/>
      <c r="E3" s="40"/>
    </row>
    <row r="4" spans="1:7" ht="21.6" thickBot="1" x14ac:dyDescent="0.3">
      <c r="A4" s="878" t="s">
        <v>797</v>
      </c>
      <c r="B4" s="879"/>
      <c r="C4" s="879"/>
      <c r="D4" s="246"/>
      <c r="E4" s="43"/>
      <c r="F4" s="551"/>
    </row>
    <row r="5" spans="1:7" s="52" customFormat="1" ht="15" customHeight="1" x14ac:dyDescent="0.25">
      <c r="A5" s="791" t="s">
        <v>429</v>
      </c>
      <c r="B5" s="196" t="str">
        <f>'[1]A4 TEAM'!$B$5</f>
        <v>Engineering tools and personal and professional project</v>
      </c>
      <c r="C5" s="396" t="s">
        <v>430</v>
      </c>
      <c r="D5" s="164">
        <v>32.5</v>
      </c>
      <c r="E5" s="165">
        <v>3</v>
      </c>
    </row>
    <row r="6" spans="1:7" s="52" customFormat="1" ht="15" customHeight="1" x14ac:dyDescent="0.25">
      <c r="A6" s="792" t="s">
        <v>431</v>
      </c>
      <c r="B6" s="210" t="str">
        <f>'[1]A4 TEAM'!$B$8</f>
        <v>English and science</v>
      </c>
      <c r="C6" s="210" t="s">
        <v>36</v>
      </c>
      <c r="D6" s="53">
        <v>40</v>
      </c>
      <c r="E6" s="209">
        <v>3</v>
      </c>
    </row>
    <row r="7" spans="1:7" s="52" customFormat="1" ht="15" customHeight="1" x14ac:dyDescent="0.25">
      <c r="A7" s="793" t="s">
        <v>432</v>
      </c>
      <c r="B7" s="123" t="str">
        <f>'[1]A4 TEAM'!$B$13</f>
        <v>Energy Management</v>
      </c>
      <c r="C7" s="124" t="s">
        <v>426</v>
      </c>
      <c r="D7" s="72">
        <v>117.5</v>
      </c>
      <c r="E7" s="88">
        <v>9</v>
      </c>
    </row>
    <row r="8" spans="1:7" s="52" customFormat="1" ht="15" customHeight="1" x14ac:dyDescent="0.25">
      <c r="A8" s="794" t="s">
        <v>433</v>
      </c>
      <c r="B8" s="121" t="str">
        <f>'[1]A4 TEAM'!$B$14</f>
        <v>Fluid dynamics</v>
      </c>
      <c r="C8" s="122" t="s">
        <v>434</v>
      </c>
      <c r="D8" s="53">
        <v>117.5</v>
      </c>
      <c r="E8" s="245">
        <v>9</v>
      </c>
    </row>
    <row r="9" spans="1:7" s="52" customFormat="1" ht="15.75" customHeight="1" thickBot="1" x14ac:dyDescent="0.3">
      <c r="A9" s="793" t="s">
        <v>435</v>
      </c>
      <c r="B9" s="123" t="str">
        <f>'[1]A4 TEAM'!$B$15</f>
        <v>Electrical engineering and automatic control</v>
      </c>
      <c r="C9" s="124" t="s">
        <v>436</v>
      </c>
      <c r="D9" s="72">
        <v>67.5</v>
      </c>
      <c r="E9" s="88">
        <v>6</v>
      </c>
    </row>
    <row r="10" spans="1:7" ht="21.6" thickBot="1" x14ac:dyDescent="0.3">
      <c r="A10" s="878" t="s">
        <v>798</v>
      </c>
      <c r="B10" s="879"/>
      <c r="C10" s="879"/>
      <c r="D10" s="246"/>
      <c r="E10" s="43"/>
      <c r="F10" s="551"/>
    </row>
    <row r="11" spans="1:7" s="52" customFormat="1" ht="15" customHeight="1" x14ac:dyDescent="0.25">
      <c r="A11" s="795" t="s">
        <v>437</v>
      </c>
      <c r="B11" s="163" t="str">
        <f>'[1]A4 TEAM'!$B$21</f>
        <v>Business English</v>
      </c>
      <c r="C11" s="344" t="s">
        <v>60</v>
      </c>
      <c r="D11" s="164">
        <v>40</v>
      </c>
      <c r="E11" s="350">
        <v>4</v>
      </c>
    </row>
    <row r="12" spans="1:7" s="52" customFormat="1" ht="15" customHeight="1" x14ac:dyDescent="0.25">
      <c r="A12" s="793" t="s">
        <v>438</v>
      </c>
      <c r="B12" s="123" t="str">
        <f>'[1]A4 TEAM'!$B$25</f>
        <v>Assistant Engineer Project</v>
      </c>
      <c r="C12" s="124" t="s">
        <v>439</v>
      </c>
      <c r="D12" s="72">
        <v>5</v>
      </c>
      <c r="E12" s="88">
        <v>4</v>
      </c>
    </row>
    <row r="13" spans="1:7" s="52" customFormat="1" ht="15" customHeight="1" x14ac:dyDescent="0.25">
      <c r="A13" s="793" t="s">
        <v>440</v>
      </c>
      <c r="B13" s="123" t="str">
        <f>'[1]A4 TEAM'!$B$28</f>
        <v>Engine and propulsion systems</v>
      </c>
      <c r="C13" s="124" t="s">
        <v>74</v>
      </c>
      <c r="D13" s="158">
        <v>120</v>
      </c>
      <c r="E13" s="88">
        <v>9</v>
      </c>
    </row>
    <row r="14" spans="1:7" s="52" customFormat="1" ht="15" customHeight="1" x14ac:dyDescent="0.25">
      <c r="A14" s="794" t="s">
        <v>441</v>
      </c>
      <c r="B14" s="121" t="str">
        <f>'[1]A4 TEAM'!$B$31</f>
        <v>Numerical and experimental tools for the engineer</v>
      </c>
      <c r="C14" s="122" t="s">
        <v>442</v>
      </c>
      <c r="D14" s="48">
        <v>45</v>
      </c>
      <c r="E14" s="245">
        <v>4</v>
      </c>
    </row>
    <row r="15" spans="1:7" s="52" customFormat="1" ht="15" customHeight="1" x14ac:dyDescent="0.25">
      <c r="A15" s="809" t="s">
        <v>443</v>
      </c>
      <c r="B15" s="810" t="str">
        <f>'[1]A4 TEAM'!$B$33</f>
        <v>Professional experience</v>
      </c>
      <c r="C15" s="810" t="s">
        <v>74</v>
      </c>
      <c r="D15" s="811">
        <v>0</v>
      </c>
      <c r="E15" s="812">
        <v>7</v>
      </c>
    </row>
    <row r="16" spans="1:7" s="801" customFormat="1" ht="15" customHeight="1" x14ac:dyDescent="0.25">
      <c r="A16" s="802"/>
      <c r="B16" s="800"/>
      <c r="C16" s="800"/>
      <c r="D16" s="803"/>
      <c r="E16" s="804"/>
    </row>
    <row r="18" spans="1:7" s="2" customFormat="1" ht="18" x14ac:dyDescent="0.25">
      <c r="A18" s="955" t="s">
        <v>796</v>
      </c>
      <c r="B18" s="955"/>
      <c r="C18" s="955"/>
      <c r="D18" s="807"/>
      <c r="E18" s="808"/>
      <c r="G18" s="430"/>
    </row>
    <row r="19" spans="1:7" s="2" customFormat="1" ht="21.6" thickBot="1" x14ac:dyDescent="0.3">
      <c r="A19" s="956" t="s">
        <v>810</v>
      </c>
      <c r="B19" s="957"/>
      <c r="C19" s="957"/>
      <c r="D19" s="805"/>
      <c r="E19" s="806"/>
      <c r="F19" s="551"/>
      <c r="G19" s="430"/>
    </row>
    <row r="20" spans="1:7" s="54" customFormat="1" ht="11.25" customHeight="1" x14ac:dyDescent="0.25">
      <c r="A20" s="167" t="s">
        <v>444</v>
      </c>
      <c r="B20" s="175" t="s">
        <v>134</v>
      </c>
      <c r="C20" s="742" t="s">
        <v>115</v>
      </c>
      <c r="D20" s="176">
        <v>22.5</v>
      </c>
      <c r="E20" s="168">
        <v>2</v>
      </c>
    </row>
    <row r="21" spans="1:7" s="140" customFormat="1" ht="12.75" customHeight="1" x14ac:dyDescent="0.25">
      <c r="A21" s="169" t="s">
        <v>445</v>
      </c>
      <c r="B21" s="170" t="s">
        <v>137</v>
      </c>
      <c r="C21" s="743" t="s">
        <v>115</v>
      </c>
      <c r="D21" s="171">
        <v>10</v>
      </c>
      <c r="E21" s="172">
        <v>2</v>
      </c>
    </row>
    <row r="22" spans="1:7" s="52" customFormat="1" ht="15" customHeight="1" x14ac:dyDescent="0.25">
      <c r="A22" s="752" t="s">
        <v>446</v>
      </c>
      <c r="B22" s="125" t="str">
        <f>'[1]A5 TEAM'!$B$14</f>
        <v>Professional lectures</v>
      </c>
      <c r="C22" s="126" t="s">
        <v>439</v>
      </c>
      <c r="D22" s="71">
        <v>20</v>
      </c>
      <c r="E22" s="328">
        <v>3</v>
      </c>
    </row>
    <row r="23" spans="1:7" s="61" customFormat="1" ht="15" customHeight="1" x14ac:dyDescent="0.2">
      <c r="A23" s="744" t="s">
        <v>447</v>
      </c>
      <c r="B23" s="192" t="str">
        <f>'[1]A5 TEAM'!$B$16</f>
        <v>Turbulence and advanced CFD</v>
      </c>
      <c r="C23" s="193" t="s">
        <v>439</v>
      </c>
      <c r="D23" s="171">
        <v>70</v>
      </c>
      <c r="E23" s="321">
        <v>8</v>
      </c>
      <c r="F23" s="630"/>
    </row>
    <row r="24" spans="1:7" s="61" customFormat="1" ht="15" customHeight="1" x14ac:dyDescent="0.2">
      <c r="A24" s="744" t="s">
        <v>448</v>
      </c>
      <c r="B24" s="192" t="str">
        <f>'[1]A5 TEAM'!$B$34</f>
        <v>Multiphysics coupling in aerodynamics</v>
      </c>
      <c r="C24" s="331" t="s">
        <v>442</v>
      </c>
      <c r="D24" s="171">
        <v>70</v>
      </c>
      <c r="E24" s="321">
        <v>8</v>
      </c>
      <c r="F24" s="630"/>
    </row>
    <row r="25" spans="1:7" s="54" customFormat="1" ht="12.75" customHeight="1" x14ac:dyDescent="0.2">
      <c r="A25" s="744" t="s">
        <v>449</v>
      </c>
      <c r="B25" s="192" t="str">
        <f>'[1]A5 TEAM'!$B$20</f>
        <v>Combustion and applications</v>
      </c>
      <c r="C25" s="193" t="s">
        <v>450</v>
      </c>
      <c r="D25" s="71">
        <v>70</v>
      </c>
      <c r="E25" s="321">
        <v>8</v>
      </c>
      <c r="F25" s="630"/>
    </row>
    <row r="26" spans="1:7" s="60" customFormat="1" ht="15" customHeight="1" x14ac:dyDescent="0.2">
      <c r="A26" s="744" t="s">
        <v>451</v>
      </c>
      <c r="B26" s="192" t="s">
        <v>785</v>
      </c>
      <c r="C26" s="193" t="s">
        <v>436</v>
      </c>
      <c r="D26" s="745">
        <v>70</v>
      </c>
      <c r="E26" s="746">
        <v>8</v>
      </c>
      <c r="F26" s="630"/>
    </row>
    <row r="27" spans="1:7" s="60" customFormat="1" ht="15" customHeight="1" x14ac:dyDescent="0.2">
      <c r="A27" s="744" t="s">
        <v>452</v>
      </c>
      <c r="B27" s="192" t="str">
        <f>'[1]A5 TEAM'!$B$33</f>
        <v>Energetic systems</v>
      </c>
      <c r="C27" s="193" t="s">
        <v>428</v>
      </c>
      <c r="D27" s="171">
        <v>70</v>
      </c>
      <c r="E27" s="321">
        <v>8</v>
      </c>
      <c r="F27" s="630"/>
    </row>
    <row r="28" spans="1:7" s="52" customFormat="1" ht="15" customHeight="1" thickBot="1" x14ac:dyDescent="0.3">
      <c r="A28" s="747" t="s">
        <v>456</v>
      </c>
      <c r="B28" s="748" t="s">
        <v>786</v>
      </c>
      <c r="C28" s="749" t="s">
        <v>439</v>
      </c>
      <c r="D28" s="750">
        <v>100</v>
      </c>
      <c r="E28" s="751">
        <v>9</v>
      </c>
      <c r="F28" s="632"/>
    </row>
    <row r="29" spans="1:7" s="61" customFormat="1" ht="23.25" customHeight="1" thickBot="1" x14ac:dyDescent="0.3">
      <c r="A29" s="952" t="s">
        <v>811</v>
      </c>
      <c r="B29" s="953"/>
      <c r="C29" s="954"/>
      <c r="D29" s="44"/>
      <c r="E29" s="44"/>
      <c r="F29" s="431"/>
    </row>
    <row r="30" spans="1:7" s="199" customFormat="1" ht="15" customHeight="1" x14ac:dyDescent="0.25">
      <c r="A30" s="747" t="s">
        <v>457</v>
      </c>
      <c r="B30" s="748" t="s">
        <v>788</v>
      </c>
      <c r="C30" s="749" t="s">
        <v>439</v>
      </c>
      <c r="D30" s="750">
        <v>70</v>
      </c>
      <c r="E30" s="751">
        <v>3</v>
      </c>
      <c r="F30" s="632"/>
    </row>
    <row r="31" spans="1:7" s="199" customFormat="1" ht="15" customHeight="1" x14ac:dyDescent="0.2">
      <c r="A31" s="752" t="s">
        <v>458</v>
      </c>
      <c r="B31" s="125" t="str">
        <f>'[1]A5 TEAM'!$B$23</f>
        <v>Gas Dynamics</v>
      </c>
      <c r="C31" s="126" t="s">
        <v>453</v>
      </c>
      <c r="D31" s="71">
        <v>70</v>
      </c>
      <c r="E31" s="328">
        <v>5</v>
      </c>
    </row>
    <row r="32" spans="1:7" s="199" customFormat="1" ht="15" customHeight="1" x14ac:dyDescent="0.2">
      <c r="A32" s="753" t="s">
        <v>459</v>
      </c>
      <c r="B32" s="754" t="s">
        <v>787</v>
      </c>
      <c r="C32" s="755" t="s">
        <v>454</v>
      </c>
      <c r="D32" s="756">
        <v>70</v>
      </c>
      <c r="E32" s="757">
        <v>5</v>
      </c>
    </row>
    <row r="33" spans="1:6" s="199" customFormat="1" ht="15" customHeight="1" x14ac:dyDescent="0.2">
      <c r="A33" s="758" t="s">
        <v>460</v>
      </c>
      <c r="B33" s="759" t="str">
        <f>'[1]A5 TEAM'!$B$32</f>
        <v>Buildings energy</v>
      </c>
      <c r="C33" s="760" t="s">
        <v>455</v>
      </c>
      <c r="D33" s="756">
        <v>70</v>
      </c>
      <c r="E33" s="757">
        <v>5</v>
      </c>
    </row>
    <row r="34" spans="1:6" s="199" customFormat="1" ht="15" customHeight="1" x14ac:dyDescent="0.25">
      <c r="A34" s="784" t="s">
        <v>461</v>
      </c>
      <c r="B34" s="190" t="str">
        <f>'[1]A5 GC'!$B$51</f>
        <v>Professional engineering experience (student status)</v>
      </c>
      <c r="C34" s="166" t="s">
        <v>74</v>
      </c>
      <c r="D34" s="86">
        <v>0</v>
      </c>
      <c r="E34" s="321">
        <v>20</v>
      </c>
      <c r="F34" s="731"/>
    </row>
    <row r="35" spans="1:6" s="199" customFormat="1" ht="15" hidden="1" customHeight="1" x14ac:dyDescent="0.2">
      <c r="A35" s="796" t="s">
        <v>156</v>
      </c>
      <c r="B35" s="339" t="s">
        <v>54</v>
      </c>
      <c r="C35" s="340" t="s">
        <v>55</v>
      </c>
      <c r="D35" s="398">
        <v>0</v>
      </c>
      <c r="E35" s="341" t="s">
        <v>37</v>
      </c>
    </row>
    <row r="36" spans="1:6" s="199" customFormat="1" ht="15" customHeight="1" x14ac:dyDescent="0.2">
      <c r="A36" s="797"/>
      <c r="B36" s="28"/>
      <c r="C36" s="28"/>
      <c r="D36" s="29"/>
      <c r="E36" s="30"/>
      <c r="F36" s="60"/>
    </row>
    <row r="37" spans="1:6" s="60" customFormat="1" ht="16.5" customHeight="1" x14ac:dyDescent="0.2">
      <c r="A37" s="798"/>
      <c r="B37" s="32"/>
      <c r="C37" s="26"/>
      <c r="D37" s="15"/>
      <c r="E37" s="17"/>
      <c r="F37" s="58"/>
    </row>
    <row r="38" spans="1:6" s="58" customFormat="1" ht="15" customHeight="1" x14ac:dyDescent="0.25">
      <c r="A38" s="798"/>
      <c r="B38" s="32"/>
      <c r="C38" s="26"/>
      <c r="D38" s="15"/>
      <c r="E38" s="17"/>
      <c r="F38" s="27"/>
    </row>
    <row r="39" spans="1:6" s="27" customFormat="1" ht="12.75" customHeight="1" x14ac:dyDescent="0.25">
      <c r="A39" s="798"/>
      <c r="B39" s="32"/>
      <c r="C39" s="26"/>
      <c r="D39" s="15"/>
      <c r="E39" s="17"/>
      <c r="F39" s="3"/>
    </row>
  </sheetData>
  <mergeCells count="8">
    <mergeCell ref="D1:E1"/>
    <mergeCell ref="A1:C1"/>
    <mergeCell ref="A10:C10"/>
    <mergeCell ref="A29:C29"/>
    <mergeCell ref="A18:C18"/>
    <mergeCell ref="A19:C19"/>
    <mergeCell ref="A3:C3"/>
    <mergeCell ref="A4:C4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scale="72" fitToHeight="0" orientation="landscape" r:id="rId1"/>
  <headerFooter>
    <oddHeader>&amp;L&amp;14&amp;G&amp;R&amp;8Rédacteur : Régine Weber-Rozenbaum, Directrice des formations
Vérifié par : Directeur de la formation
Approuvé  par : Conseil  de Polytech 
Version : 2020-2021
dernière modification : 19/06/2020</oddHeader>
    <oddFooter>&amp;L&amp;G&amp;R&amp;14&amp;A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9">
    <tabColor rgb="FF33CCCC"/>
    <pageSetUpPr fitToPage="1"/>
  </sheetPr>
  <dimension ref="A1:F61"/>
  <sheetViews>
    <sheetView topLeftCell="A7" zoomScale="70" zoomScaleNormal="70" zoomScaleSheetLayoutView="90" zoomScalePageLayoutView="110" workbookViewId="0">
      <selection activeCell="F64" sqref="F64"/>
    </sheetView>
  </sheetViews>
  <sheetFormatPr baseColWidth="10" defaultColWidth="11.44140625" defaultRowHeight="13.8" x14ac:dyDescent="0.25"/>
  <cols>
    <col min="1" max="1" width="7.6640625" style="1" customWidth="1"/>
    <col min="2" max="2" width="53" style="25" customWidth="1"/>
    <col min="3" max="3" width="19.88671875" style="1" customWidth="1"/>
    <col min="4" max="4" width="10" style="24" customWidth="1"/>
    <col min="5" max="5" width="5.6640625" style="23" customWidth="1"/>
    <col min="6" max="16384" width="11.44140625" style="270"/>
  </cols>
  <sheetData>
    <row r="1" spans="1:6" ht="14.4" x14ac:dyDescent="0.25">
      <c r="A1" s="962"/>
      <c r="B1" s="963"/>
      <c r="C1" s="963"/>
      <c r="D1" s="964"/>
      <c r="E1" s="965"/>
    </row>
    <row r="2" spans="1:6" ht="67.5" customHeight="1" x14ac:dyDescent="0.25">
      <c r="A2" s="271" t="s">
        <v>0</v>
      </c>
      <c r="B2" s="272" t="s">
        <v>1</v>
      </c>
      <c r="C2" s="273" t="s">
        <v>2</v>
      </c>
      <c r="D2" s="274" t="s">
        <v>3</v>
      </c>
      <c r="E2" s="275" t="s">
        <v>4</v>
      </c>
    </row>
    <row r="3" spans="1:6" ht="21" x14ac:dyDescent="0.25">
      <c r="A3" s="960" t="s">
        <v>462</v>
      </c>
      <c r="B3" s="961"/>
      <c r="C3" s="961"/>
      <c r="D3" s="45">
        <v>604</v>
      </c>
      <c r="E3" s="42">
        <v>60</v>
      </c>
      <c r="F3" s="270">
        <f>F4+F12+F23+F34+F48</f>
        <v>1800</v>
      </c>
    </row>
    <row r="4" spans="1:6" ht="23.4" x14ac:dyDescent="0.25">
      <c r="A4" s="885" t="s">
        <v>463</v>
      </c>
      <c r="B4" s="886"/>
      <c r="C4" s="886"/>
      <c r="D4" s="147">
        <v>269.5</v>
      </c>
      <c r="E4" s="147">
        <v>30</v>
      </c>
      <c r="F4" s="270">
        <f>SUM(D5:D11)</f>
        <v>269.5</v>
      </c>
    </row>
    <row r="5" spans="1:6" s="277" customFormat="1" ht="15" customHeight="1" x14ac:dyDescent="0.25">
      <c r="A5" s="127" t="s">
        <v>464</v>
      </c>
      <c r="B5" s="183" t="s">
        <v>465</v>
      </c>
      <c r="C5" s="184" t="s">
        <v>466</v>
      </c>
      <c r="D5" s="89">
        <v>37.5</v>
      </c>
      <c r="E5" s="598">
        <v>3</v>
      </c>
    </row>
    <row r="6" spans="1:6" s="276" customFormat="1" ht="15" customHeight="1" x14ac:dyDescent="0.25">
      <c r="A6" s="129" t="s">
        <v>467</v>
      </c>
      <c r="B6" s="185" t="s">
        <v>468</v>
      </c>
      <c r="C6" s="117" t="s">
        <v>127</v>
      </c>
      <c r="D6" s="93">
        <v>40</v>
      </c>
      <c r="E6" s="85">
        <v>3</v>
      </c>
    </row>
    <row r="7" spans="1:6" s="276" customFormat="1" ht="15" customHeight="1" x14ac:dyDescent="0.25">
      <c r="A7" s="113" t="s">
        <v>469</v>
      </c>
      <c r="B7" s="114" t="s">
        <v>470</v>
      </c>
      <c r="C7" s="115" t="s">
        <v>471</v>
      </c>
      <c r="D7" s="90">
        <v>70</v>
      </c>
      <c r="E7" s="85">
        <v>5</v>
      </c>
    </row>
    <row r="8" spans="1:6" s="276" customFormat="1" ht="15" customHeight="1" x14ac:dyDescent="0.25">
      <c r="A8" s="113" t="s">
        <v>472</v>
      </c>
      <c r="B8" s="114" t="s">
        <v>473</v>
      </c>
      <c r="C8" s="115" t="s">
        <v>413</v>
      </c>
      <c r="D8" s="90">
        <v>70</v>
      </c>
      <c r="E8" s="85">
        <v>5</v>
      </c>
    </row>
    <row r="9" spans="1:6" s="276" customFormat="1" ht="15" customHeight="1" x14ac:dyDescent="0.25">
      <c r="A9" s="113" t="s">
        <v>474</v>
      </c>
      <c r="B9" s="114" t="s">
        <v>475</v>
      </c>
      <c r="C9" s="613" t="s">
        <v>28</v>
      </c>
      <c r="D9" s="93">
        <v>50</v>
      </c>
      <c r="E9" s="85">
        <v>4</v>
      </c>
    </row>
    <row r="10" spans="1:6" s="276" customFormat="1" ht="15" customHeight="1" x14ac:dyDescent="0.25">
      <c r="A10" s="116" t="s">
        <v>476</v>
      </c>
      <c r="B10" s="205" t="s">
        <v>477</v>
      </c>
      <c r="C10" s="117" t="s">
        <v>108</v>
      </c>
      <c r="D10" s="90">
        <v>2</v>
      </c>
      <c r="E10" s="85">
        <v>0</v>
      </c>
    </row>
    <row r="11" spans="1:6" s="277" customFormat="1" ht="15" customHeight="1" x14ac:dyDescent="0.25">
      <c r="A11" s="118" t="s">
        <v>478</v>
      </c>
      <c r="B11" s="132" t="s">
        <v>479</v>
      </c>
      <c r="C11" s="599" t="s">
        <v>114</v>
      </c>
      <c r="D11" s="93">
        <v>0</v>
      </c>
      <c r="E11" s="85">
        <v>10</v>
      </c>
    </row>
    <row r="12" spans="1:6" s="276" customFormat="1" ht="22.5" customHeight="1" x14ac:dyDescent="0.25">
      <c r="A12" s="885" t="s">
        <v>480</v>
      </c>
      <c r="B12" s="886"/>
      <c r="C12" s="886"/>
      <c r="D12" s="148" t="s">
        <v>481</v>
      </c>
      <c r="E12" s="148">
        <v>30</v>
      </c>
      <c r="F12" s="276">
        <f>SUM(D13:D20)</f>
        <v>334.5</v>
      </c>
    </row>
    <row r="13" spans="1:6" s="276" customFormat="1" ht="15" customHeight="1" x14ac:dyDescent="0.25">
      <c r="A13" s="600" t="s">
        <v>482</v>
      </c>
      <c r="B13" s="183" t="s">
        <v>465</v>
      </c>
      <c r="C13" s="184" t="s">
        <v>466</v>
      </c>
      <c r="D13" s="89">
        <v>45</v>
      </c>
      <c r="E13" s="601">
        <v>3</v>
      </c>
    </row>
    <row r="14" spans="1:6" s="276" customFormat="1" ht="15" customHeight="1" x14ac:dyDescent="0.25">
      <c r="A14" s="116" t="s">
        <v>483</v>
      </c>
      <c r="B14" s="186" t="s">
        <v>484</v>
      </c>
      <c r="C14" s="187" t="s">
        <v>12</v>
      </c>
      <c r="D14" s="90">
        <v>50</v>
      </c>
      <c r="E14" s="351">
        <v>3</v>
      </c>
    </row>
    <row r="15" spans="1:6" s="276" customFormat="1" ht="15" customHeight="1" x14ac:dyDescent="0.25">
      <c r="A15" s="602" t="s">
        <v>485</v>
      </c>
      <c r="B15" s="352" t="s">
        <v>486</v>
      </c>
      <c r="C15" s="353" t="s">
        <v>487</v>
      </c>
      <c r="D15" s="90">
        <v>65</v>
      </c>
      <c r="E15" s="351">
        <v>4</v>
      </c>
    </row>
    <row r="16" spans="1:6" s="276" customFormat="1" ht="15" customHeight="1" x14ac:dyDescent="0.25">
      <c r="A16" s="113" t="s">
        <v>488</v>
      </c>
      <c r="B16" s="371" t="s">
        <v>489</v>
      </c>
      <c r="C16" s="372" t="s">
        <v>425</v>
      </c>
      <c r="D16" s="93">
        <v>75</v>
      </c>
      <c r="E16" s="85">
        <v>5</v>
      </c>
    </row>
    <row r="17" spans="1:6" s="276" customFormat="1" ht="15" customHeight="1" x14ac:dyDescent="0.25">
      <c r="A17" s="602" t="s">
        <v>490</v>
      </c>
      <c r="B17" s="352" t="s">
        <v>491</v>
      </c>
      <c r="C17" s="353" t="s">
        <v>492</v>
      </c>
      <c r="D17" s="90">
        <v>87.5</v>
      </c>
      <c r="E17" s="351">
        <v>5</v>
      </c>
    </row>
    <row r="18" spans="1:6" s="276" customFormat="1" ht="15" customHeight="1" x14ac:dyDescent="0.25">
      <c r="A18" s="603" t="s">
        <v>493</v>
      </c>
      <c r="B18" s="354" t="s">
        <v>494</v>
      </c>
      <c r="C18" s="117" t="s">
        <v>108</v>
      </c>
      <c r="D18" s="90">
        <v>2</v>
      </c>
      <c r="E18" s="351">
        <v>0</v>
      </c>
    </row>
    <row r="19" spans="1:6" s="276" customFormat="1" ht="15" customHeight="1" x14ac:dyDescent="0.25">
      <c r="A19" s="116" t="s">
        <v>495</v>
      </c>
      <c r="B19" s="354" t="s">
        <v>496</v>
      </c>
      <c r="C19" s="604" t="s">
        <v>114</v>
      </c>
      <c r="D19" s="90">
        <v>10</v>
      </c>
      <c r="E19" s="351">
        <v>10</v>
      </c>
    </row>
    <row r="20" spans="1:6" s="58" customFormat="1" ht="15" customHeight="1" x14ac:dyDescent="0.25">
      <c r="A20" s="338" t="s">
        <v>320</v>
      </c>
      <c r="B20" s="339" t="s">
        <v>54</v>
      </c>
      <c r="C20" s="340" t="s">
        <v>55</v>
      </c>
      <c r="D20" s="398">
        <v>0</v>
      </c>
      <c r="E20" s="341" t="s">
        <v>37</v>
      </c>
    </row>
    <row r="21" spans="1:6" ht="43.2" x14ac:dyDescent="0.25">
      <c r="A21" s="271" t="s">
        <v>0</v>
      </c>
      <c r="B21" s="272" t="s">
        <v>497</v>
      </c>
      <c r="C21" s="273" t="s">
        <v>2</v>
      </c>
      <c r="D21" s="279" t="s">
        <v>3</v>
      </c>
      <c r="E21" s="280" t="s">
        <v>4</v>
      </c>
    </row>
    <row r="22" spans="1:6" ht="21" x14ac:dyDescent="0.25">
      <c r="A22" s="960" t="s">
        <v>462</v>
      </c>
      <c r="B22" s="961"/>
      <c r="C22" s="961"/>
      <c r="D22" s="149">
        <v>644</v>
      </c>
      <c r="E22" s="149">
        <v>60</v>
      </c>
    </row>
    <row r="23" spans="1:6" ht="23.4" x14ac:dyDescent="0.25">
      <c r="A23" s="885" t="s">
        <v>498</v>
      </c>
      <c r="B23" s="886"/>
      <c r="C23" s="886"/>
      <c r="D23" s="148">
        <v>319.5</v>
      </c>
      <c r="E23" s="148">
        <v>30</v>
      </c>
      <c r="F23" s="270">
        <f>SUM(D24:D31)</f>
        <v>319.5</v>
      </c>
    </row>
    <row r="24" spans="1:6" s="276" customFormat="1" ht="12" x14ac:dyDescent="0.25">
      <c r="A24" s="332" t="s">
        <v>499</v>
      </c>
      <c r="B24" s="333" t="s">
        <v>465</v>
      </c>
      <c r="C24" s="128" t="s">
        <v>33</v>
      </c>
      <c r="D24" s="355">
        <v>47.5</v>
      </c>
      <c r="E24" s="355">
        <v>3</v>
      </c>
    </row>
    <row r="25" spans="1:6" s="276" customFormat="1" ht="12" x14ac:dyDescent="0.25">
      <c r="A25" s="116" t="s">
        <v>500</v>
      </c>
      <c r="B25" s="130" t="s">
        <v>501</v>
      </c>
      <c r="C25" s="616" t="s">
        <v>502</v>
      </c>
      <c r="D25" s="90">
        <v>45</v>
      </c>
      <c r="E25" s="90">
        <v>3</v>
      </c>
    </row>
    <row r="26" spans="1:6" s="276" customFormat="1" ht="12" x14ac:dyDescent="0.25">
      <c r="A26" s="334" t="s">
        <v>503</v>
      </c>
      <c r="B26" s="335" t="s">
        <v>504</v>
      </c>
      <c r="C26" s="336" t="s">
        <v>505</v>
      </c>
      <c r="D26" s="93">
        <v>57.5</v>
      </c>
      <c r="E26" s="93">
        <v>4</v>
      </c>
    </row>
    <row r="27" spans="1:6" s="276" customFormat="1" ht="12" x14ac:dyDescent="0.25">
      <c r="A27" s="113" t="s">
        <v>506</v>
      </c>
      <c r="B27" s="335" t="s">
        <v>507</v>
      </c>
      <c r="C27" s="336" t="s">
        <v>492</v>
      </c>
      <c r="D27" s="93">
        <v>40</v>
      </c>
      <c r="E27" s="93">
        <v>3</v>
      </c>
    </row>
    <row r="28" spans="1:6" s="276" customFormat="1" ht="12" x14ac:dyDescent="0.25">
      <c r="A28" s="334" t="s">
        <v>508</v>
      </c>
      <c r="B28" s="335" t="s">
        <v>509</v>
      </c>
      <c r="C28" s="336" t="s">
        <v>413</v>
      </c>
      <c r="D28" s="93">
        <v>70</v>
      </c>
      <c r="E28" s="93">
        <v>4</v>
      </c>
    </row>
    <row r="29" spans="1:6" s="276" customFormat="1" ht="12" x14ac:dyDescent="0.25">
      <c r="A29" s="334" t="s">
        <v>510</v>
      </c>
      <c r="B29" s="335" t="s">
        <v>489</v>
      </c>
      <c r="C29" s="336" t="s">
        <v>425</v>
      </c>
      <c r="D29" s="93">
        <v>50</v>
      </c>
      <c r="E29" s="93">
        <v>3</v>
      </c>
    </row>
    <row r="30" spans="1:6" s="276" customFormat="1" ht="12" x14ac:dyDescent="0.25">
      <c r="A30" s="118" t="s">
        <v>511</v>
      </c>
      <c r="B30" s="205" t="s">
        <v>512</v>
      </c>
      <c r="C30" s="117" t="s">
        <v>108</v>
      </c>
      <c r="D30" s="356">
        <v>2</v>
      </c>
      <c r="E30" s="90">
        <v>0</v>
      </c>
    </row>
    <row r="31" spans="1:6" s="276" customFormat="1" ht="12" x14ac:dyDescent="0.25">
      <c r="A31" s="605" t="s">
        <v>513</v>
      </c>
      <c r="B31" s="132" t="s">
        <v>479</v>
      </c>
      <c r="C31" s="604" t="s">
        <v>114</v>
      </c>
      <c r="D31" s="355">
        <v>7.5</v>
      </c>
      <c r="E31" s="355">
        <v>10</v>
      </c>
    </row>
    <row r="32" spans="1:6" s="281" customFormat="1" ht="12" x14ac:dyDescent="0.25">
      <c r="A32" s="966" t="s">
        <v>514</v>
      </c>
      <c r="B32" s="967"/>
      <c r="C32" s="967"/>
      <c r="D32" s="967"/>
      <c r="E32" s="968"/>
    </row>
    <row r="33" spans="1:6" s="282" customFormat="1" ht="12" x14ac:dyDescent="0.2">
      <c r="A33" s="191" t="s">
        <v>515</v>
      </c>
      <c r="B33" s="337" t="s">
        <v>516</v>
      </c>
      <c r="C33" s="604" t="s">
        <v>114</v>
      </c>
      <c r="D33" s="93"/>
      <c r="E33" s="93">
        <v>30</v>
      </c>
    </row>
    <row r="34" spans="1:6" s="276" customFormat="1" ht="23.4" x14ac:dyDescent="0.25">
      <c r="A34" s="885" t="s">
        <v>517</v>
      </c>
      <c r="B34" s="886"/>
      <c r="C34" s="886"/>
      <c r="D34" s="148">
        <v>324.5</v>
      </c>
      <c r="E34" s="148">
        <v>30</v>
      </c>
      <c r="F34" s="276">
        <f>SUM(D35:D42)</f>
        <v>324.5</v>
      </c>
    </row>
    <row r="35" spans="1:6" s="276" customFormat="1" ht="12" x14ac:dyDescent="0.25">
      <c r="A35" s="332" t="s">
        <v>518</v>
      </c>
      <c r="B35" s="333" t="s">
        <v>465</v>
      </c>
      <c r="C35" s="128" t="s">
        <v>33</v>
      </c>
      <c r="D35" s="357">
        <v>38.75</v>
      </c>
      <c r="E35" s="355">
        <v>2</v>
      </c>
    </row>
    <row r="36" spans="1:6" s="276" customFormat="1" ht="12" x14ac:dyDescent="0.25">
      <c r="A36" s="129" t="s">
        <v>519</v>
      </c>
      <c r="B36" s="205" t="s">
        <v>520</v>
      </c>
      <c r="C36" s="606" t="s">
        <v>122</v>
      </c>
      <c r="D36" s="358">
        <v>46.25</v>
      </c>
      <c r="E36" s="98">
        <v>3</v>
      </c>
    </row>
    <row r="37" spans="1:6" s="276" customFormat="1" ht="12" x14ac:dyDescent="0.25">
      <c r="A37" s="113" t="s">
        <v>521</v>
      </c>
      <c r="B37" s="335" t="s">
        <v>522</v>
      </c>
      <c r="C37" s="336" t="s">
        <v>471</v>
      </c>
      <c r="D37" s="356">
        <v>50</v>
      </c>
      <c r="E37" s="90">
        <v>3</v>
      </c>
    </row>
    <row r="38" spans="1:6" s="276" customFormat="1" ht="12" x14ac:dyDescent="0.25">
      <c r="A38" s="113" t="s">
        <v>523</v>
      </c>
      <c r="B38" s="335" t="s">
        <v>524</v>
      </c>
      <c r="C38" s="336" t="s">
        <v>525</v>
      </c>
      <c r="D38" s="359">
        <v>42.5</v>
      </c>
      <c r="E38" s="90">
        <v>3</v>
      </c>
    </row>
    <row r="39" spans="1:6" s="276" customFormat="1" ht="12" x14ac:dyDescent="0.25">
      <c r="A39" s="113" t="s">
        <v>526</v>
      </c>
      <c r="B39" s="335" t="s">
        <v>527</v>
      </c>
      <c r="C39" s="336" t="s">
        <v>492</v>
      </c>
      <c r="D39" s="356">
        <v>82.5</v>
      </c>
      <c r="E39" s="90">
        <v>5</v>
      </c>
    </row>
    <row r="40" spans="1:6" s="276" customFormat="1" ht="12" x14ac:dyDescent="0.25">
      <c r="A40" s="113" t="s">
        <v>528</v>
      </c>
      <c r="B40" s="335" t="s">
        <v>529</v>
      </c>
      <c r="C40" s="336" t="s">
        <v>530</v>
      </c>
      <c r="D40" s="356">
        <v>62.5</v>
      </c>
      <c r="E40" s="90">
        <v>4</v>
      </c>
    </row>
    <row r="41" spans="1:6" s="278" customFormat="1" ht="12" x14ac:dyDescent="0.25">
      <c r="A41" s="116" t="s">
        <v>531</v>
      </c>
      <c r="B41" s="130" t="s">
        <v>532</v>
      </c>
      <c r="C41" s="117" t="s">
        <v>108</v>
      </c>
      <c r="D41" s="356">
        <v>2</v>
      </c>
      <c r="E41" s="90">
        <v>0</v>
      </c>
    </row>
    <row r="42" spans="1:6" ht="13.2" x14ac:dyDescent="0.25">
      <c r="A42" s="118" t="s">
        <v>533</v>
      </c>
      <c r="B42" s="205" t="s">
        <v>496</v>
      </c>
      <c r="C42" s="604" t="s">
        <v>114</v>
      </c>
      <c r="D42" s="360">
        <v>0</v>
      </c>
      <c r="E42" s="93">
        <v>10</v>
      </c>
    </row>
    <row r="43" spans="1:6" s="281" customFormat="1" ht="12" x14ac:dyDescent="0.25">
      <c r="A43" s="966" t="s">
        <v>534</v>
      </c>
      <c r="B43" s="967"/>
      <c r="C43" s="967"/>
      <c r="D43" s="967"/>
      <c r="E43" s="968"/>
    </row>
    <row r="44" spans="1:6" s="282" customFormat="1" ht="12" x14ac:dyDescent="0.2">
      <c r="A44" s="191" t="s">
        <v>535</v>
      </c>
      <c r="B44" s="337" t="s">
        <v>536</v>
      </c>
      <c r="C44" s="604" t="s">
        <v>114</v>
      </c>
      <c r="D44" s="93">
        <v>0</v>
      </c>
      <c r="E44" s="93">
        <v>30</v>
      </c>
    </row>
    <row r="45" spans="1:6" s="58" customFormat="1" ht="15" customHeight="1" x14ac:dyDescent="0.25">
      <c r="A45" s="338" t="s">
        <v>352</v>
      </c>
      <c r="B45" s="339" t="s">
        <v>54</v>
      </c>
      <c r="C45" s="340" t="s">
        <v>55</v>
      </c>
      <c r="D45" s="398">
        <v>0</v>
      </c>
      <c r="E45" s="341" t="s">
        <v>37</v>
      </c>
    </row>
    <row r="46" spans="1:6" ht="43.2" x14ac:dyDescent="0.25">
      <c r="A46" s="271" t="s">
        <v>0</v>
      </c>
      <c r="B46" s="272" t="s">
        <v>1</v>
      </c>
      <c r="C46" s="273" t="s">
        <v>2</v>
      </c>
      <c r="D46" s="279" t="s">
        <v>3</v>
      </c>
      <c r="E46" s="410" t="s">
        <v>4</v>
      </c>
    </row>
    <row r="47" spans="1:6" ht="21" x14ac:dyDescent="0.25">
      <c r="A47" s="960" t="s">
        <v>462</v>
      </c>
      <c r="B47" s="961"/>
      <c r="C47" s="961"/>
      <c r="D47" s="45">
        <v>552</v>
      </c>
      <c r="E47" s="45">
        <v>60</v>
      </c>
    </row>
    <row r="48" spans="1:6" ht="23.4" x14ac:dyDescent="0.25">
      <c r="A48" s="885" t="s">
        <v>537</v>
      </c>
      <c r="B48" s="886"/>
      <c r="C48" s="886"/>
      <c r="D48" s="147">
        <v>552</v>
      </c>
      <c r="E48" s="147">
        <v>30</v>
      </c>
      <c r="F48" s="270">
        <f>SUM(D49:D58)</f>
        <v>552</v>
      </c>
    </row>
    <row r="49" spans="1:5" ht="13.2" x14ac:dyDescent="0.25">
      <c r="A49" s="127" t="s">
        <v>538</v>
      </c>
      <c r="B49" s="131" t="s">
        <v>465</v>
      </c>
      <c r="C49" s="617" t="s">
        <v>539</v>
      </c>
      <c r="D49" s="188">
        <v>30</v>
      </c>
      <c r="E49" s="97">
        <v>2</v>
      </c>
    </row>
    <row r="50" spans="1:5" ht="13.2" x14ac:dyDescent="0.25">
      <c r="A50" s="129" t="s">
        <v>540</v>
      </c>
      <c r="B50" s="132" t="s">
        <v>541</v>
      </c>
      <c r="C50" s="117" t="s">
        <v>28</v>
      </c>
      <c r="D50" s="90">
        <v>63.75</v>
      </c>
      <c r="E50" s="98">
        <v>3</v>
      </c>
    </row>
    <row r="51" spans="1:5" ht="13.2" x14ac:dyDescent="0.25">
      <c r="A51" s="113" t="s">
        <v>542</v>
      </c>
      <c r="B51" s="133" t="s">
        <v>543</v>
      </c>
      <c r="C51" s="115" t="s">
        <v>492</v>
      </c>
      <c r="D51" s="90">
        <v>75</v>
      </c>
      <c r="E51" s="98">
        <v>4</v>
      </c>
    </row>
    <row r="52" spans="1:5" ht="13.2" x14ac:dyDescent="0.25">
      <c r="A52" s="113" t="s">
        <v>544</v>
      </c>
      <c r="B52" s="133" t="s">
        <v>545</v>
      </c>
      <c r="C52" s="115" t="s">
        <v>525</v>
      </c>
      <c r="D52" s="90">
        <v>86.25</v>
      </c>
      <c r="E52" s="607">
        <v>5</v>
      </c>
    </row>
    <row r="53" spans="1:5" ht="13.2" x14ac:dyDescent="0.25">
      <c r="A53" s="113" t="s">
        <v>546</v>
      </c>
      <c r="B53" s="133" t="s">
        <v>547</v>
      </c>
      <c r="C53" s="115" t="s">
        <v>525</v>
      </c>
      <c r="D53" s="90">
        <v>72.5</v>
      </c>
      <c r="E53" s="608">
        <v>4</v>
      </c>
    </row>
    <row r="54" spans="1:5" ht="13.2" x14ac:dyDescent="0.25">
      <c r="A54" s="113" t="s">
        <v>548</v>
      </c>
      <c r="B54" s="133" t="s">
        <v>549</v>
      </c>
      <c r="C54" s="115" t="s">
        <v>550</v>
      </c>
      <c r="D54" s="90">
        <v>45</v>
      </c>
      <c r="E54" s="608">
        <v>3</v>
      </c>
    </row>
    <row r="55" spans="1:5" ht="13.2" x14ac:dyDescent="0.25">
      <c r="A55" s="113" t="s">
        <v>551</v>
      </c>
      <c r="B55" s="133" t="s">
        <v>552</v>
      </c>
      <c r="C55" s="115" t="s">
        <v>413</v>
      </c>
      <c r="D55" s="90">
        <v>50</v>
      </c>
      <c r="E55" s="98">
        <v>3</v>
      </c>
    </row>
    <row r="56" spans="1:5" ht="13.2" x14ac:dyDescent="0.25">
      <c r="A56" s="113" t="s">
        <v>553</v>
      </c>
      <c r="B56" s="133" t="s">
        <v>554</v>
      </c>
      <c r="C56" s="115" t="s">
        <v>492</v>
      </c>
      <c r="D56" s="90">
        <v>75</v>
      </c>
      <c r="E56" s="98">
        <v>4</v>
      </c>
    </row>
    <row r="57" spans="1:5" ht="13.2" x14ac:dyDescent="0.25">
      <c r="A57" s="609" t="s">
        <v>555</v>
      </c>
      <c r="B57" s="610" t="s">
        <v>394</v>
      </c>
      <c r="C57" s="610" t="s">
        <v>492</v>
      </c>
      <c r="D57" s="90">
        <v>52.5</v>
      </c>
      <c r="E57" s="98">
        <v>2</v>
      </c>
    </row>
    <row r="58" spans="1:5" ht="13.2" x14ac:dyDescent="0.25">
      <c r="A58" s="217" t="s">
        <v>556</v>
      </c>
      <c r="B58" s="218" t="s">
        <v>557</v>
      </c>
      <c r="C58" s="117" t="s">
        <v>108</v>
      </c>
      <c r="D58" s="91">
        <v>2</v>
      </c>
      <c r="E58" s="219">
        <v>0</v>
      </c>
    </row>
    <row r="59" spans="1:5" ht="23.4" x14ac:dyDescent="0.25">
      <c r="A59" s="950" t="s">
        <v>558</v>
      </c>
      <c r="B59" s="951"/>
      <c r="C59" s="951"/>
      <c r="D59" s="148">
        <v>0</v>
      </c>
      <c r="E59" s="148">
        <v>30</v>
      </c>
    </row>
    <row r="60" spans="1:5" ht="14.4" x14ac:dyDescent="0.25">
      <c r="A60" s="127" t="s">
        <v>559</v>
      </c>
      <c r="B60" s="206" t="s">
        <v>560</v>
      </c>
      <c r="C60" s="604" t="s">
        <v>114</v>
      </c>
      <c r="D60" s="189">
        <v>0</v>
      </c>
      <c r="E60" s="97">
        <v>30</v>
      </c>
    </row>
    <row r="61" spans="1:5" ht="13.2" x14ac:dyDescent="0.25">
      <c r="A61" s="338" t="s">
        <v>368</v>
      </c>
      <c r="B61" s="339" t="s">
        <v>54</v>
      </c>
      <c r="C61" s="340" t="s">
        <v>55</v>
      </c>
      <c r="D61" s="398">
        <v>0</v>
      </c>
      <c r="E61" s="341" t="s">
        <v>37</v>
      </c>
    </row>
  </sheetData>
  <mergeCells count="13">
    <mergeCell ref="A47:C47"/>
    <mergeCell ref="A48:C48"/>
    <mergeCell ref="A59:C59"/>
    <mergeCell ref="A23:C23"/>
    <mergeCell ref="A22:C22"/>
    <mergeCell ref="A32:E32"/>
    <mergeCell ref="A43:E43"/>
    <mergeCell ref="A34:C34"/>
    <mergeCell ref="A12:C12"/>
    <mergeCell ref="A3:C3"/>
    <mergeCell ref="A4:C4"/>
    <mergeCell ref="A1:C1"/>
    <mergeCell ref="D1:E1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orientation="portrait" r:id="rId1"/>
  <headerFooter>
    <oddHeader>&amp;L&amp;14&amp;G&amp;R&amp;8Rédacteur : Régine Weber-Rozenbaum, Directrice des formations
Vérifié par : Directeur de la formation
Approuvé  par : Conseil  de Polytech 
Version : 2020-2021
dernière modification : 19/06/2020</oddHeader>
    <oddFooter>&amp;L&amp;G&amp;R&amp;14&amp;A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2">
    <tabColor rgb="FFFF99CC"/>
    <pageSetUpPr fitToPage="1"/>
  </sheetPr>
  <dimension ref="A1:F53"/>
  <sheetViews>
    <sheetView topLeftCell="A15" zoomScale="80" zoomScaleNormal="80" zoomScaleSheetLayoutView="110" workbookViewId="0">
      <selection activeCell="F37" sqref="F37"/>
    </sheetView>
  </sheetViews>
  <sheetFormatPr baseColWidth="10" defaultColWidth="11.44140625" defaultRowHeight="13.2" x14ac:dyDescent="0.25"/>
  <cols>
    <col min="1" max="1" width="6.44140625" style="1" customWidth="1"/>
    <col min="2" max="2" width="53" style="25" customWidth="1"/>
    <col min="3" max="3" width="19.88671875" style="1" customWidth="1"/>
    <col min="4" max="4" width="10" style="14" customWidth="1"/>
    <col min="5" max="5" width="5.6640625" style="14" customWidth="1"/>
    <col min="6" max="16384" width="11.44140625" style="3"/>
  </cols>
  <sheetData>
    <row r="1" spans="1:6" ht="15" thickBot="1" x14ac:dyDescent="0.3">
      <c r="A1" s="99"/>
      <c r="B1" s="100"/>
      <c r="C1" s="100"/>
      <c r="D1" s="969"/>
      <c r="E1" s="970"/>
    </row>
    <row r="2" spans="1:6" ht="63" customHeight="1" thickBot="1" x14ac:dyDescent="0.3">
      <c r="A2" s="151" t="s">
        <v>0</v>
      </c>
      <c r="B2" s="12" t="s">
        <v>1</v>
      </c>
      <c r="C2" s="10" t="s">
        <v>2</v>
      </c>
      <c r="D2" s="34" t="s">
        <v>3</v>
      </c>
      <c r="E2" s="150" t="s">
        <v>4</v>
      </c>
    </row>
    <row r="3" spans="1:6" ht="18.600000000000001" thickBot="1" x14ac:dyDescent="0.3">
      <c r="A3" s="958" t="s">
        <v>561</v>
      </c>
      <c r="B3" s="959"/>
      <c r="C3" s="959"/>
      <c r="D3" s="144">
        <f>D4+D12</f>
        <v>599</v>
      </c>
      <c r="E3" s="35">
        <v>60</v>
      </c>
      <c r="F3" s="26">
        <f>D3+D22+D42</f>
        <v>1797.5</v>
      </c>
    </row>
    <row r="4" spans="1:6" ht="24" thickBot="1" x14ac:dyDescent="0.3">
      <c r="A4" s="971" t="s">
        <v>562</v>
      </c>
      <c r="B4" s="972"/>
      <c r="C4" s="972"/>
      <c r="D4" s="38">
        <f>SUM(D5:D11)</f>
        <v>262</v>
      </c>
      <c r="E4" s="41">
        <v>30</v>
      </c>
      <c r="F4" s="3">
        <f>SUM(D5:D11)</f>
        <v>262</v>
      </c>
    </row>
    <row r="5" spans="1:6" ht="12.75" customHeight="1" x14ac:dyDescent="0.25">
      <c r="A5" s="112" t="s">
        <v>563</v>
      </c>
      <c r="B5" s="109" t="s">
        <v>564</v>
      </c>
      <c r="C5" s="361" t="s">
        <v>28</v>
      </c>
      <c r="D5" s="64">
        <v>20</v>
      </c>
      <c r="E5" s="75">
        <v>2</v>
      </c>
    </row>
    <row r="6" spans="1:6" s="54" customFormat="1" ht="12" x14ac:dyDescent="0.25">
      <c r="A6" s="107" t="s">
        <v>565</v>
      </c>
      <c r="B6" s="198" t="s">
        <v>465</v>
      </c>
      <c r="C6" s="732" t="s">
        <v>566</v>
      </c>
      <c r="D6" s="51">
        <v>42.5</v>
      </c>
      <c r="E6" s="76">
        <v>3</v>
      </c>
    </row>
    <row r="7" spans="1:6" ht="12.75" customHeight="1" x14ac:dyDescent="0.25">
      <c r="A7" s="46" t="s">
        <v>567</v>
      </c>
      <c r="B7" s="106" t="s">
        <v>568</v>
      </c>
      <c r="C7" s="94" t="s">
        <v>42</v>
      </c>
      <c r="D7" s="269">
        <v>75</v>
      </c>
      <c r="E7" s="62">
        <v>6</v>
      </c>
    </row>
    <row r="8" spans="1:6" ht="12.75" customHeight="1" x14ac:dyDescent="0.25">
      <c r="A8" s="46" t="s">
        <v>569</v>
      </c>
      <c r="B8" s="106" t="s">
        <v>570</v>
      </c>
      <c r="C8" s="94" t="s">
        <v>398</v>
      </c>
      <c r="D8" s="51">
        <v>92.5</v>
      </c>
      <c r="E8" s="62">
        <v>7</v>
      </c>
    </row>
    <row r="9" spans="1:6" ht="12.75" customHeight="1" x14ac:dyDescent="0.25">
      <c r="A9" s="46" t="s">
        <v>571</v>
      </c>
      <c r="B9" s="73" t="s">
        <v>572</v>
      </c>
      <c r="C9" s="94" t="s">
        <v>573</v>
      </c>
      <c r="D9" s="51">
        <v>30</v>
      </c>
      <c r="E9" s="62">
        <v>2</v>
      </c>
    </row>
    <row r="10" spans="1:6" ht="12.75" customHeight="1" x14ac:dyDescent="0.25">
      <c r="A10" s="107" t="s">
        <v>574</v>
      </c>
      <c r="B10" s="198" t="s">
        <v>575</v>
      </c>
      <c r="C10" s="117" t="s">
        <v>108</v>
      </c>
      <c r="D10" s="56">
        <v>2</v>
      </c>
      <c r="E10" s="76">
        <v>0</v>
      </c>
    </row>
    <row r="11" spans="1:6" ht="12.75" customHeight="1" x14ac:dyDescent="0.25">
      <c r="A11" s="611" t="s">
        <v>576</v>
      </c>
      <c r="B11" s="104" t="s">
        <v>577</v>
      </c>
      <c r="C11" s="108" t="s">
        <v>42</v>
      </c>
      <c r="D11" s="162">
        <v>0</v>
      </c>
      <c r="E11" s="612">
        <v>10</v>
      </c>
    </row>
    <row r="12" spans="1:6" ht="24" thickBot="1" x14ac:dyDescent="0.3">
      <c r="A12" s="878" t="s">
        <v>578</v>
      </c>
      <c r="B12" s="879"/>
      <c r="C12" s="879"/>
      <c r="D12" s="143">
        <f>SUM(D13:D21)</f>
        <v>337</v>
      </c>
      <c r="E12" s="74">
        <v>30</v>
      </c>
      <c r="F12" s="3">
        <f>SUM(D13:D21)</f>
        <v>337</v>
      </c>
    </row>
    <row r="13" spans="1:6" ht="12.75" customHeight="1" x14ac:dyDescent="0.25">
      <c r="A13" s="112" t="s">
        <v>579</v>
      </c>
      <c r="B13" s="109" t="s">
        <v>465</v>
      </c>
      <c r="C13" s="618" t="s">
        <v>566</v>
      </c>
      <c r="D13" s="64">
        <v>40</v>
      </c>
      <c r="E13" s="247">
        <v>2.5</v>
      </c>
    </row>
    <row r="14" spans="1:6" ht="12.75" customHeight="1" x14ac:dyDescent="0.25">
      <c r="A14" s="180" t="s">
        <v>580</v>
      </c>
      <c r="B14" s="110" t="s">
        <v>581</v>
      </c>
      <c r="C14" s="108" t="s">
        <v>42</v>
      </c>
      <c r="D14" s="51">
        <v>110</v>
      </c>
      <c r="E14" s="63">
        <v>7</v>
      </c>
    </row>
    <row r="15" spans="1:6" ht="12.75" customHeight="1" x14ac:dyDescent="0.25">
      <c r="A15" s="178" t="s">
        <v>582</v>
      </c>
      <c r="B15" s="95" t="s">
        <v>427</v>
      </c>
      <c r="C15" s="179" t="s">
        <v>81</v>
      </c>
      <c r="D15" s="77">
        <v>40</v>
      </c>
      <c r="E15" s="57">
        <v>2.5</v>
      </c>
    </row>
    <row r="16" spans="1:6" ht="12.75" customHeight="1" x14ac:dyDescent="0.25">
      <c r="A16" s="178" t="s">
        <v>583</v>
      </c>
      <c r="B16" s="95" t="s">
        <v>584</v>
      </c>
      <c r="C16" s="179" t="s">
        <v>42</v>
      </c>
      <c r="D16" s="77">
        <v>35</v>
      </c>
      <c r="E16" s="57">
        <v>2</v>
      </c>
    </row>
    <row r="17" spans="1:6" ht="12.75" customHeight="1" x14ac:dyDescent="0.25">
      <c r="A17" s="46" t="s">
        <v>585</v>
      </c>
      <c r="B17" s="106" t="s">
        <v>586</v>
      </c>
      <c r="C17" s="94" t="s">
        <v>42</v>
      </c>
      <c r="D17" s="51">
        <v>57.5</v>
      </c>
      <c r="E17" s="63">
        <v>3</v>
      </c>
    </row>
    <row r="18" spans="1:6" ht="12.75" customHeight="1" x14ac:dyDescent="0.25">
      <c r="A18" s="178" t="s">
        <v>587</v>
      </c>
      <c r="B18" s="95" t="s">
        <v>568</v>
      </c>
      <c r="C18" s="179" t="s">
        <v>42</v>
      </c>
      <c r="D18" s="77">
        <v>52.5</v>
      </c>
      <c r="E18" s="57">
        <v>3</v>
      </c>
    </row>
    <row r="19" spans="1:6" ht="12.75" customHeight="1" x14ac:dyDescent="0.25">
      <c r="A19" s="107" t="s">
        <v>588</v>
      </c>
      <c r="B19" s="198" t="s">
        <v>575</v>
      </c>
      <c r="C19" s="117" t="s">
        <v>108</v>
      </c>
      <c r="D19" s="56">
        <v>2</v>
      </c>
      <c r="E19" s="57">
        <v>0</v>
      </c>
    </row>
    <row r="20" spans="1:6" ht="12.75" customHeight="1" x14ac:dyDescent="0.25">
      <c r="A20" s="611" t="s">
        <v>589</v>
      </c>
      <c r="B20" s="104" t="s">
        <v>590</v>
      </c>
      <c r="C20" s="108" t="s">
        <v>42</v>
      </c>
      <c r="D20" s="162">
        <v>0</v>
      </c>
      <c r="E20" s="248">
        <v>10</v>
      </c>
    </row>
    <row r="21" spans="1:6" s="58" customFormat="1" ht="15" customHeight="1" thickBot="1" x14ac:dyDescent="0.3">
      <c r="A21" s="338" t="s">
        <v>320</v>
      </c>
      <c r="B21" s="339" t="s">
        <v>54</v>
      </c>
      <c r="C21" s="340" t="s">
        <v>55</v>
      </c>
      <c r="D21" s="398">
        <v>0</v>
      </c>
      <c r="E21" s="341" t="s">
        <v>37</v>
      </c>
    </row>
    <row r="22" spans="1:6" ht="18.600000000000001" thickBot="1" x14ac:dyDescent="0.3">
      <c r="A22" s="958" t="s">
        <v>561</v>
      </c>
      <c r="B22" s="959"/>
      <c r="C22" s="959"/>
      <c r="D22" s="144">
        <f>D23+D33</f>
        <v>689</v>
      </c>
      <c r="E22" s="80">
        <v>60</v>
      </c>
    </row>
    <row r="23" spans="1:6" ht="24" thickBot="1" x14ac:dyDescent="0.3">
      <c r="A23" s="878" t="s">
        <v>591</v>
      </c>
      <c r="B23" s="879"/>
      <c r="C23" s="879"/>
      <c r="D23" s="39">
        <f>SUM(D24:D32)</f>
        <v>344.5</v>
      </c>
      <c r="E23" s="41">
        <v>30</v>
      </c>
      <c r="F23" s="3">
        <f>SUM(D24:D32)</f>
        <v>344.5</v>
      </c>
    </row>
    <row r="24" spans="1:6" ht="12.75" customHeight="1" x14ac:dyDescent="0.25">
      <c r="A24" s="112" t="s">
        <v>592</v>
      </c>
      <c r="B24" s="109" t="s">
        <v>465</v>
      </c>
      <c r="C24" s="362" t="s">
        <v>466</v>
      </c>
      <c r="D24" s="78">
        <v>47.5</v>
      </c>
      <c r="E24" s="75">
        <v>3</v>
      </c>
    </row>
    <row r="25" spans="1:6" ht="12.75" customHeight="1" x14ac:dyDescent="0.25">
      <c r="A25" s="103" t="s">
        <v>593</v>
      </c>
      <c r="B25" s="110" t="s">
        <v>594</v>
      </c>
      <c r="C25" s="134" t="s">
        <v>42</v>
      </c>
      <c r="D25" s="79">
        <v>22.5</v>
      </c>
      <c r="E25" s="62">
        <v>1</v>
      </c>
    </row>
    <row r="26" spans="1:6" ht="12.75" customHeight="1" x14ac:dyDescent="0.25">
      <c r="A26" s="46" t="s">
        <v>595</v>
      </c>
      <c r="B26" s="106" t="s">
        <v>596</v>
      </c>
      <c r="C26" s="135" t="s">
        <v>42</v>
      </c>
      <c r="D26" s="79">
        <v>62.5</v>
      </c>
      <c r="E26" s="62">
        <v>4</v>
      </c>
    </row>
    <row r="27" spans="1:6" ht="12.75" customHeight="1" x14ac:dyDescent="0.25">
      <c r="A27" s="46" t="s">
        <v>597</v>
      </c>
      <c r="B27" s="106" t="s">
        <v>598</v>
      </c>
      <c r="C27" s="733" t="s">
        <v>599</v>
      </c>
      <c r="D27" s="79">
        <v>45</v>
      </c>
      <c r="E27" s="62">
        <v>3</v>
      </c>
    </row>
    <row r="28" spans="1:6" ht="12.75" customHeight="1" x14ac:dyDescent="0.25">
      <c r="A28" s="46" t="s">
        <v>600</v>
      </c>
      <c r="B28" s="106" t="s">
        <v>601</v>
      </c>
      <c r="C28" s="135" t="s">
        <v>602</v>
      </c>
      <c r="D28" s="79">
        <v>35</v>
      </c>
      <c r="E28" s="62">
        <v>2</v>
      </c>
    </row>
    <row r="29" spans="1:6" ht="12.75" customHeight="1" x14ac:dyDescent="0.25">
      <c r="A29" s="46" t="s">
        <v>603</v>
      </c>
      <c r="B29" s="106" t="s">
        <v>604</v>
      </c>
      <c r="C29" s="135" t="s">
        <v>42</v>
      </c>
      <c r="D29" s="79">
        <v>90</v>
      </c>
      <c r="E29" s="62">
        <v>5</v>
      </c>
    </row>
    <row r="30" spans="1:6" ht="12.75" customHeight="1" x14ac:dyDescent="0.25">
      <c r="A30" s="46" t="s">
        <v>605</v>
      </c>
      <c r="B30" s="106" t="s">
        <v>606</v>
      </c>
      <c r="C30" s="135" t="s">
        <v>455</v>
      </c>
      <c r="D30" s="79">
        <v>40</v>
      </c>
      <c r="E30" s="62">
        <v>2</v>
      </c>
    </row>
    <row r="31" spans="1:6" ht="12.75" customHeight="1" x14ac:dyDescent="0.25">
      <c r="A31" s="118" t="s">
        <v>607</v>
      </c>
      <c r="B31" s="205" t="s">
        <v>575</v>
      </c>
      <c r="C31" s="117" t="s">
        <v>108</v>
      </c>
      <c r="D31" s="152">
        <v>2</v>
      </c>
      <c r="E31" s="152">
        <v>0</v>
      </c>
    </row>
    <row r="32" spans="1:6" ht="12.75" customHeight="1" x14ac:dyDescent="0.25">
      <c r="A32" s="611" t="s">
        <v>608</v>
      </c>
      <c r="B32" s="104" t="s">
        <v>609</v>
      </c>
      <c r="C32" s="134" t="s">
        <v>42</v>
      </c>
      <c r="D32" s="79">
        <v>0</v>
      </c>
      <c r="E32" s="79">
        <v>10</v>
      </c>
    </row>
    <row r="33" spans="1:6" ht="24" thickBot="1" x14ac:dyDescent="0.3">
      <c r="A33" s="878" t="s">
        <v>610</v>
      </c>
      <c r="B33" s="879"/>
      <c r="C33" s="879"/>
      <c r="D33" s="37">
        <f>SUM(D34:D41)</f>
        <v>344.5</v>
      </c>
      <c r="E33" s="74">
        <v>30</v>
      </c>
      <c r="F33" s="3">
        <f>SUM(D34:D41)</f>
        <v>344.5</v>
      </c>
    </row>
    <row r="34" spans="1:6" ht="12.75" customHeight="1" x14ac:dyDescent="0.25">
      <c r="A34" s="112" t="s">
        <v>611</v>
      </c>
      <c r="B34" s="109" t="s">
        <v>465</v>
      </c>
      <c r="C34" s="362" t="s">
        <v>466</v>
      </c>
      <c r="D34" s="78">
        <v>38.75</v>
      </c>
      <c r="E34" s="75">
        <v>2</v>
      </c>
    </row>
    <row r="35" spans="1:6" ht="12.75" customHeight="1" x14ac:dyDescent="0.25">
      <c r="A35" s="103" t="s">
        <v>612</v>
      </c>
      <c r="B35" s="110" t="s">
        <v>613</v>
      </c>
      <c r="C35" s="159" t="s">
        <v>12</v>
      </c>
      <c r="D35" s="79">
        <v>67.5</v>
      </c>
      <c r="E35" s="62">
        <v>4</v>
      </c>
    </row>
    <row r="36" spans="1:6" ht="12.75" customHeight="1" x14ac:dyDescent="0.25">
      <c r="A36" s="46" t="s">
        <v>614</v>
      </c>
      <c r="B36" s="106" t="s">
        <v>615</v>
      </c>
      <c r="C36" s="136" t="s">
        <v>48</v>
      </c>
      <c r="D36" s="79">
        <v>73.75</v>
      </c>
      <c r="E36" s="62">
        <v>4.5</v>
      </c>
    </row>
    <row r="37" spans="1:6" ht="12.75" customHeight="1" x14ac:dyDescent="0.25">
      <c r="A37" s="46" t="s">
        <v>616</v>
      </c>
      <c r="B37" s="106" t="s">
        <v>601</v>
      </c>
      <c r="C37" s="136" t="s">
        <v>71</v>
      </c>
      <c r="D37" s="734">
        <v>75</v>
      </c>
      <c r="E37" s="62">
        <v>3.5</v>
      </c>
    </row>
    <row r="38" spans="1:6" ht="12.75" customHeight="1" x14ac:dyDescent="0.25">
      <c r="A38" s="46" t="s">
        <v>617</v>
      </c>
      <c r="B38" s="106" t="s">
        <v>618</v>
      </c>
      <c r="C38" s="136" t="s">
        <v>42</v>
      </c>
      <c r="D38" s="734">
        <v>87.5</v>
      </c>
      <c r="E38" s="62">
        <v>6</v>
      </c>
    </row>
    <row r="39" spans="1:6" ht="12.75" customHeight="1" x14ac:dyDescent="0.25">
      <c r="A39" s="118" t="s">
        <v>619</v>
      </c>
      <c r="B39" s="205" t="s">
        <v>575</v>
      </c>
      <c r="C39" s="117" t="s">
        <v>108</v>
      </c>
      <c r="D39" s="152">
        <v>2</v>
      </c>
      <c r="E39" s="152">
        <v>0</v>
      </c>
    </row>
    <row r="40" spans="1:6" ht="12.75" customHeight="1" x14ac:dyDescent="0.25">
      <c r="A40" s="611" t="s">
        <v>620</v>
      </c>
      <c r="B40" s="104" t="s">
        <v>621</v>
      </c>
      <c r="C40" s="134" t="s">
        <v>42</v>
      </c>
      <c r="D40" s="79">
        <v>0</v>
      </c>
      <c r="E40" s="79">
        <v>10</v>
      </c>
    </row>
    <row r="41" spans="1:6" s="58" customFormat="1" ht="15" customHeight="1" thickBot="1" x14ac:dyDescent="0.3">
      <c r="A41" s="338" t="s">
        <v>352</v>
      </c>
      <c r="B41" s="339" t="s">
        <v>54</v>
      </c>
      <c r="C41" s="340" t="s">
        <v>55</v>
      </c>
      <c r="D41" s="398">
        <v>0</v>
      </c>
      <c r="E41" s="341" t="s">
        <v>37</v>
      </c>
    </row>
    <row r="42" spans="1:6" ht="18.600000000000001" thickBot="1" x14ac:dyDescent="0.3">
      <c r="A42" s="958" t="s">
        <v>561</v>
      </c>
      <c r="B42" s="959"/>
      <c r="C42" s="959"/>
      <c r="D42" s="144">
        <f>D43+D51</f>
        <v>509.5</v>
      </c>
      <c r="E42" s="411">
        <v>60</v>
      </c>
    </row>
    <row r="43" spans="1:6" ht="24" thickBot="1" x14ac:dyDescent="0.3">
      <c r="A43" s="973" t="s">
        <v>622</v>
      </c>
      <c r="B43" s="974"/>
      <c r="C43" s="974"/>
      <c r="D43" s="39">
        <f>SUM(D44:D50)</f>
        <v>509.5</v>
      </c>
      <c r="E43" s="81">
        <v>30</v>
      </c>
      <c r="F43" s="3">
        <f>SUM(D44:D50)</f>
        <v>509.5</v>
      </c>
    </row>
    <row r="44" spans="1:6" x14ac:dyDescent="0.25">
      <c r="A44" s="181" t="s">
        <v>623</v>
      </c>
      <c r="B44" s="109" t="s">
        <v>465</v>
      </c>
      <c r="C44" s="619" t="s">
        <v>539</v>
      </c>
      <c r="D44" s="64">
        <v>55</v>
      </c>
      <c r="E44" s="247">
        <v>3</v>
      </c>
    </row>
    <row r="45" spans="1:6" x14ac:dyDescent="0.25">
      <c r="A45" s="180" t="s">
        <v>624</v>
      </c>
      <c r="B45" s="111" t="s">
        <v>625</v>
      </c>
      <c r="C45" s="201" t="s">
        <v>42</v>
      </c>
      <c r="D45" s="56">
        <v>45</v>
      </c>
      <c r="E45" s="57">
        <v>3</v>
      </c>
    </row>
    <row r="46" spans="1:6" x14ac:dyDescent="0.25">
      <c r="A46" s="182" t="s">
        <v>626</v>
      </c>
      <c r="B46" s="106" t="s">
        <v>627</v>
      </c>
      <c r="C46" s="268" t="s">
        <v>42</v>
      </c>
      <c r="D46" s="735">
        <v>122.5</v>
      </c>
      <c r="E46" s="63">
        <v>7</v>
      </c>
    </row>
    <row r="47" spans="1:6" x14ac:dyDescent="0.25">
      <c r="A47" s="182" t="s">
        <v>628</v>
      </c>
      <c r="B47" s="73" t="s">
        <v>629</v>
      </c>
      <c r="C47" s="268" t="s">
        <v>42</v>
      </c>
      <c r="D47" s="735">
        <v>71.25</v>
      </c>
      <c r="E47" s="63">
        <v>5</v>
      </c>
    </row>
    <row r="48" spans="1:6" x14ac:dyDescent="0.25">
      <c r="A48" s="553" t="s">
        <v>630</v>
      </c>
      <c r="B48" s="554" t="s">
        <v>631</v>
      </c>
      <c r="C48" s="555" t="s">
        <v>81</v>
      </c>
      <c r="D48" s="556">
        <v>136.25</v>
      </c>
      <c r="E48" s="557">
        <v>8</v>
      </c>
    </row>
    <row r="49" spans="1:5" x14ac:dyDescent="0.25">
      <c r="A49" s="368" t="s">
        <v>632</v>
      </c>
      <c r="B49" s="369" t="s">
        <v>394</v>
      </c>
      <c r="C49" s="370" t="s">
        <v>42</v>
      </c>
      <c r="D49" s="736">
        <v>77.5</v>
      </c>
      <c r="E49" s="248">
        <v>4</v>
      </c>
    </row>
    <row r="50" spans="1:5" ht="13.8" thickBot="1" x14ac:dyDescent="0.3">
      <c r="A50" s="118" t="s">
        <v>633</v>
      </c>
      <c r="B50" s="205" t="s">
        <v>575</v>
      </c>
      <c r="C50" s="117" t="s">
        <v>108</v>
      </c>
      <c r="D50" s="51">
        <v>2</v>
      </c>
      <c r="E50" s="92">
        <v>0</v>
      </c>
    </row>
    <row r="51" spans="1:5" ht="24" thickBot="1" x14ac:dyDescent="0.3">
      <c r="A51" s="878" t="s">
        <v>634</v>
      </c>
      <c r="B51" s="879"/>
      <c r="C51" s="879"/>
      <c r="D51" s="324">
        <v>0</v>
      </c>
      <c r="E51" s="74">
        <v>30</v>
      </c>
    </row>
    <row r="52" spans="1:5" ht="14.4" x14ac:dyDescent="0.25">
      <c r="A52" s="127" t="s">
        <v>635</v>
      </c>
      <c r="B52" s="206" t="s">
        <v>560</v>
      </c>
      <c r="C52" s="128" t="s">
        <v>636</v>
      </c>
      <c r="D52" s="283">
        <v>0</v>
      </c>
      <c r="E52" s="188">
        <v>30</v>
      </c>
    </row>
    <row r="53" spans="1:5" ht="13.8" thickBot="1" x14ac:dyDescent="0.3">
      <c r="A53" s="338" t="s">
        <v>368</v>
      </c>
      <c r="B53" s="339" t="s">
        <v>54</v>
      </c>
      <c r="C53" s="340" t="s">
        <v>55</v>
      </c>
      <c r="D53" s="398">
        <v>0</v>
      </c>
      <c r="E53" s="341" t="s">
        <v>37</v>
      </c>
    </row>
  </sheetData>
  <mergeCells count="10">
    <mergeCell ref="A23:C23"/>
    <mergeCell ref="A33:C33"/>
    <mergeCell ref="A43:C43"/>
    <mergeCell ref="A51:C51"/>
    <mergeCell ref="A42:C42"/>
    <mergeCell ref="D1:E1"/>
    <mergeCell ref="A12:C12"/>
    <mergeCell ref="A3:C3"/>
    <mergeCell ref="A4:C4"/>
    <mergeCell ref="A22:C22"/>
  </mergeCells>
  <printOptions horizontalCentered="1" verticalCentered="1"/>
  <pageMargins left="0.43307086614173229" right="0.43307086614173229" top="1.1811023622047245" bottom="1.1811023622047245" header="0.19685039370078741" footer="0.19685039370078741"/>
  <pageSetup paperSize="9" fitToHeight="0" orientation="portrait" r:id="rId1"/>
  <headerFooter>
    <oddHeader>&amp;L&amp;14&amp;G&amp;R&amp;8Rédacteur : Régine Weber-Rozenbaum, Directrice des formations
Vérifié par : Directeur de la formation
Approuvé  par : Conseil  de Polytech 
Version : 2020-2021
dernière modification : 19/06/2020</oddHeader>
    <oddFooter>&amp;L&amp;G&amp;R&amp;14&amp;A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421DC8273DA43B0183DE21DBAC000" ma:contentTypeVersion="2" ma:contentTypeDescription="Create a new document." ma:contentTypeScope="" ma:versionID="85e3a4d87d654fe55c97fefbbc81cd19">
  <xsd:schema xmlns:xsd="http://www.w3.org/2001/XMLSchema" xmlns:xs="http://www.w3.org/2001/XMLSchema" xmlns:p="http://schemas.microsoft.com/office/2006/metadata/properties" xmlns:ns2="a241d79b-be5d-4c14-98a6-d48f0a390245" targetNamespace="http://schemas.microsoft.com/office/2006/metadata/properties" ma:root="true" ma:fieldsID="b71bb228ccb506736f065ce4c8535303" ns2:_="">
    <xsd:import namespace="a241d79b-be5d-4c14-98a6-d48f0a390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d79b-be5d-4c14-98a6-d48f0a390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092993-5482-4720-86FB-76C597912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d79b-be5d-4c14-98a6-d48f0a390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25A88-9213-4807-AA9A-B478C816C9E1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a241d79b-be5d-4c14-98a6-d48f0a39024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645DC63-77AE-47FA-AFD5-CF56711FBF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16</vt:i4>
      </vt:variant>
    </vt:vector>
  </HeadingPairs>
  <TitlesOfParts>
    <vt:vector size="29" baseType="lpstr">
      <vt:lpstr>PeiP</vt:lpstr>
      <vt:lpstr>GC</vt:lpstr>
      <vt:lpstr>GI FISE</vt:lpstr>
      <vt:lpstr>GI FISA</vt:lpstr>
      <vt:lpstr>GPSE</vt:lpstr>
      <vt:lpstr>ICM</vt:lpstr>
      <vt:lpstr>TEAM</vt:lpstr>
      <vt:lpstr>Prod</vt:lpstr>
      <vt:lpstr>SB</vt:lpstr>
      <vt:lpstr>Projects</vt:lpstr>
      <vt:lpstr>Création d'enteprise</vt:lpstr>
      <vt:lpstr>PeiP D</vt:lpstr>
      <vt:lpstr>MUNDUS</vt:lpstr>
      <vt:lpstr>GC!Impression_des_titres</vt:lpstr>
      <vt:lpstr>GPSE!Impression_des_titres</vt:lpstr>
      <vt:lpstr>ICM!Impression_des_titres</vt:lpstr>
      <vt:lpstr>MUNDUS!Impression_des_titres</vt:lpstr>
      <vt:lpstr>'PeiP D'!Impression_des_titres</vt:lpstr>
      <vt:lpstr>TEAM!Impression_des_titres</vt:lpstr>
      <vt:lpstr>GC!Zone_d_impression</vt:lpstr>
      <vt:lpstr>GPSE!Zone_d_impression</vt:lpstr>
      <vt:lpstr>ICM!Zone_d_impression</vt:lpstr>
      <vt:lpstr>MUNDUS!Zone_d_impression</vt:lpstr>
      <vt:lpstr>PeiP!Zone_d_impression</vt:lpstr>
      <vt:lpstr>'PeiP D'!Zone_d_impression</vt:lpstr>
      <vt:lpstr>Prod!Zone_d_impression</vt:lpstr>
      <vt:lpstr>Projects!Zone_d_impression</vt:lpstr>
      <vt:lpstr>SB!Zone_d_impression</vt:lpstr>
      <vt:lpstr>TEAM!Zone_d_impression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marie-helene.gobbey</dc:creator>
  <cp:keywords/>
  <dc:description/>
  <cp:lastModifiedBy>LETOURNEUR Alexandra</cp:lastModifiedBy>
  <cp:revision/>
  <dcterms:created xsi:type="dcterms:W3CDTF">2010-12-07T14:28:02Z</dcterms:created>
  <dcterms:modified xsi:type="dcterms:W3CDTF">2023-04-05T07:29:27Z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0x0101009C8421DC8273DA43B0183DE21DBAC000</vt:lpwstr>
  </property>
</Properties>
</file>